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4/Website/"/>
    </mc:Choice>
  </mc:AlternateContent>
  <xr:revisionPtr revIDLastSave="537" documentId="8_{2566ADF0-FBE4-4D25-9337-F86A2F906CF0}" xr6:coauthVersionLast="47" xr6:coauthVersionMax="47" xr10:uidLastSave="{3F30E4AA-4950-4B78-9249-ADEA5B03338A}"/>
  <bookViews>
    <workbookView xWindow="-120" yWindow="-120" windowWidth="38640" windowHeight="15840" xr2:uid="{00000000-000D-0000-FFFF-FFFF00000000}"/>
  </bookViews>
  <sheets>
    <sheet name="2024 - Op. Gas Account" sheetId="8" r:id="rId1"/>
  </sheets>
  <definedNames>
    <definedName name="_xlnm._FilterDatabase" localSheetId="0" hidden="1">'2024 - Op. Gas Account'!$A$10:$A$68</definedName>
    <definedName name="_xlnm.Print_Area" localSheetId="0">'2024 - Op. Gas Account'!$A$1:$E$33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F16" i="8" l="1"/>
  <c r="G5" i="8"/>
  <c r="G6" i="8"/>
  <c r="G7" i="8"/>
  <c r="G8" i="8"/>
  <c r="G9" i="8"/>
  <c r="G10" i="8"/>
  <c r="G11" i="8"/>
  <c r="G12" i="8"/>
  <c r="G13" i="8"/>
  <c r="G14" i="8"/>
  <c r="G15" i="8"/>
  <c r="G4" i="8"/>
  <c r="G31" i="8" l="1"/>
  <c r="E47" i="8" s="1"/>
  <c r="D47" i="8"/>
  <c r="G30" i="8"/>
  <c r="E46" i="8" s="1"/>
  <c r="D46" i="8"/>
  <c r="F47" i="8" l="1"/>
  <c r="F46" i="8"/>
  <c r="G29" i="8"/>
  <c r="E45" i="8" s="1"/>
  <c r="D45" i="8"/>
  <c r="F45" i="8" l="1"/>
  <c r="G28" i="8"/>
  <c r="E44" i="8" s="1"/>
  <c r="D44" i="8"/>
  <c r="F44" i="8" l="1"/>
  <c r="G26" i="8"/>
  <c r="E42" i="8" s="1"/>
  <c r="G27" i="8"/>
  <c r="E43" i="8" s="1"/>
  <c r="D43" i="8"/>
  <c r="D42" i="8"/>
  <c r="F43" i="8" l="1"/>
  <c r="F42" i="8"/>
  <c r="G25" i="8"/>
  <c r="E41" i="8" s="1"/>
  <c r="D41" i="8"/>
  <c r="F41" i="8" l="1"/>
  <c r="G23" i="8"/>
  <c r="E39" i="8" s="1"/>
  <c r="G24" i="8"/>
  <c r="E40" i="8" s="1"/>
  <c r="D39" i="8"/>
  <c r="D40" i="8"/>
  <c r="F40" i="8" l="1"/>
  <c r="F39" i="8"/>
  <c r="G22" i="8"/>
  <c r="E38" i="8" s="1"/>
  <c r="D38" i="8"/>
  <c r="F38" i="8" l="1"/>
  <c r="E32" i="8"/>
  <c r="D32" i="8"/>
  <c r="C32" i="8"/>
  <c r="B32" i="8"/>
  <c r="E16" i="8"/>
  <c r="D16" i="8"/>
  <c r="C16" i="8"/>
  <c r="B16" i="8"/>
  <c r="G20" i="8"/>
  <c r="D36" i="8" l="1"/>
  <c r="E36" i="8"/>
  <c r="G21" i="8"/>
  <c r="G32" i="8" s="1"/>
  <c r="G16" i="8"/>
  <c r="E37" i="8" l="1"/>
  <c r="E48" i="8" s="1"/>
  <c r="D37" i="8"/>
  <c r="D48" i="8" s="1"/>
  <c r="F36" i="8"/>
  <c r="F37" i="8" l="1"/>
  <c r="F48" i="8" s="1"/>
</calcChain>
</file>

<file path=xl/sharedStrings.xml><?xml version="1.0" encoding="utf-8"?>
<sst xmlns="http://schemas.openxmlformats.org/spreadsheetml/2006/main" count="61" uniqueCount="30">
  <si>
    <t>{A} Χρεώσεις Λογαριασμού Αντιστάθμισης Αερίου Λειτουργίας [Operational Gas Offsetting Account Debits]</t>
  </si>
  <si>
    <t>Μήνας / Month</t>
  </si>
  <si>
    <t>Ποσότητα Προμήθειας Αερίου Λειτουργίας - kWh [Operational Gas Supply Quantity - kWh]</t>
  </si>
  <si>
    <t>Κόστος Προμήθειας Αερίου Λειτουργίας [Operational Gas Supply Cost]</t>
  </si>
  <si>
    <t>Αξία Φαινόμενης Ποσότητας Φ.Α.
[NNGTS Unaccounted For Gas Value]</t>
  </si>
  <si>
    <t>Κόστος Ηλεκτρικής Ενέργειας &amp; Εκπομπών CO2
[Electricity and CO2 Emissions Cost]</t>
  </si>
  <si>
    <t>Σύνολο Χρεώσεων
[Total Debit]</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</si>
  <si>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</si>
  <si>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</si>
  <si>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</si>
  <si>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</si>
  <si>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</si>
  <si>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</si>
  <si>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</si>
  <si>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</si>
  <si>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</si>
  <si>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</si>
  <si>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ΔΕΚΕΜΒΡΙΟΣ / DECEMBER</t>
  </si>
  <si>
    <t>ΣΥΝΟΛΟ ΕΤΟΥΣ / YEARLY SUM</t>
  </si>
  <si>
    <t>{A} Πιστώσεις Λογαριασμού Αντιστάθμισης Αερίου Λειτουργίας [Operational Gas Offsetting Account Credits]</t>
  </si>
  <si>
    <t>Ποσότητα Ιδιοκαταναλώσεων &amp; Απωλειών ΕΣΜΦΑ - kWh [NNGTS Own-consumption &amp; Losses Quantity - kWh]</t>
  </si>
  <si>
    <t>Χρέωση Αντιστάθμισης Αερίου Λειτουργίας
[Operational Gas Offsetting Charge]</t>
  </si>
  <si>
    <t>Σύνολο Πιστώσεων
[Total Credit]</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</si>
  <si>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</si>
  <si>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Υπόλοιπο Λογαριασμού
[Account Balance]</t>
  </si>
  <si>
    <t>**Το θετικό καθαρό υπόλοιπο (πλεόνασμα) του Λογαριασμού Αντιστάθμισης Αερίου Λειτουργίας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</si>
  <si>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Αξία Αρνητικής Μεταβολής Αποθηκευμένων Ποσοτήτων ΕΣΜΦΑ
[NNGTS Linepack Negative Change Valuation]</t>
  </si>
  <si>
    <t>Αξία Θετικής Μεταβολής Αποθηκευμένων Ποσοτήτων ΕΣΜΦΑ
[NNGTS Positive Linepack Change Valuation]</t>
  </si>
  <si>
    <r>
      <t xml:space="preserve">ΜΗΝΙΑΙΟΣ ΙΣΟΣΚΕΛΙΣΜΟΣ ΛΟΓΑΡΙΑΣΜΟΥ ΑΝΤΙΣΤΑΘΜΙΣΗΣ ΑΕΡΙΟΥ ΛΕΙΤΟΥΡΓΙΑΣ -  </t>
    </r>
    <r>
      <rPr>
        <b/>
        <sz val="14"/>
        <color rgb="FF002060"/>
        <rFont val="Calibri"/>
        <family val="2"/>
        <charset val="161"/>
        <scheme val="minor"/>
      </rPr>
      <t xml:space="preserve">Έτος 2024
</t>
    </r>
    <r>
      <rPr>
        <b/>
        <sz val="14"/>
        <rFont val="Calibri"/>
        <family val="2"/>
        <charset val="161"/>
        <scheme val="minor"/>
      </rPr>
      <t>[</t>
    </r>
    <r>
      <rPr>
        <b/>
        <sz val="14"/>
        <color theme="1"/>
        <rFont val="Calibri"/>
        <family val="2"/>
        <charset val="161"/>
        <scheme val="minor"/>
      </rPr>
      <t>OPERATIONAL GAS OFFSETTING ACCOUNT MONTHLY SETTLEMENT</t>
    </r>
    <r>
      <rPr>
        <b/>
        <sz val="14"/>
        <color rgb="FFFF0000"/>
        <rFont val="Calibri"/>
        <family val="2"/>
        <charset val="161"/>
        <scheme val="minor"/>
      </rPr>
      <t xml:space="preserve"> </t>
    </r>
    <r>
      <rPr>
        <b/>
        <sz val="14"/>
        <rFont val="Calibri"/>
        <family val="2"/>
        <charset val="161"/>
        <scheme val="minor"/>
      </rPr>
      <t xml:space="preserve">- </t>
    </r>
    <r>
      <rPr>
        <b/>
        <sz val="14"/>
        <color rgb="FF002060"/>
        <rFont val="Calibri"/>
        <family val="2"/>
        <charset val="161"/>
        <scheme val="minor"/>
      </rPr>
      <t>Year 2024</t>
    </r>
    <r>
      <rPr>
        <b/>
        <sz val="14"/>
        <rFont val="Calibri"/>
        <family val="2"/>
        <charset val="161"/>
        <scheme val="minor"/>
      </rPr>
      <t xml:space="preserve">]
</t>
    </r>
    <r>
      <rPr>
        <b/>
        <i/>
        <sz val="14"/>
        <rFont val="Calibri"/>
        <family val="2"/>
        <charset val="161"/>
        <scheme val="minor"/>
      </rPr>
      <t>Σύμφωνα με  την 9η Αναθεώρηση του Κώδικα Διαχείρισης ΕΣΦΑ
[According to 9th Revision of the NNGS Network Code]</t>
    </r>
  </si>
  <si>
    <t>ΝΟΕΜΒΡΙΟΣ /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</si>
</sst>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b/>
      <sz val="14"/>
      <name val="Calibri"/>
      <family val="2"/>
      <charset val="161"/>
      <scheme val="minor"/>
    </font>
    <font>
      <b/>
      <sz val="14"/>
      <color rgb="FF002060"/>
      <name val="Calibri"/>
      <family val="2"/>
      <charset val="161"/>
      <scheme val="minor"/>
    </font>
    <font>
      <b/>
      <sz val="14"/>
      <color theme="1"/>
      <name val="Calibri"/>
      <family val="2"/>
      <charset val="161"/>
      <scheme val="minor"/>
    </font>
    <font>
      <b/>
      <sz val="14"/>
      <color rgb="FFFF0000"/>
      <name val="Calibri"/>
      <family val="2"/>
      <charset val="161"/>
      <scheme val="minor"/>
    </font>
    <font>
      <b/>
      <i/>
      <sz val="14"/>
      <name val="Calibri"/>
      <family val="2"/>
      <charset val="161"/>
      <scheme val="minor"/>
    </font>
  </fonts>
  <fills count="9">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59999389629810485"/>
        <bgColor indexed="25"/>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56">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8" fillId="2" borderId="0" xfId="1" applyFont="1" applyFill="1" applyAlignment="1">
      <alignment vertical="center"/>
    </xf>
    <xf numFmtId="0" fontId="3" fillId="2" borderId="0" xfId="1" applyFont="1" applyFill="1" applyAlignment="1">
      <alignment horizontal="left" vertical="center"/>
    </xf>
    <xf numFmtId="165" fontId="3" fillId="2" borderId="0" xfId="1" applyNumberFormat="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5" fontId="3" fillId="2" borderId="0" xfId="1" applyNumberFormat="1" applyFont="1" applyFill="1" applyAlignment="1">
      <alignment vertical="center" wrapText="1"/>
    </xf>
    <xf numFmtId="164" fontId="6" fillId="3" borderId="1" xfId="1" applyNumberFormat="1" applyFont="1" applyFill="1" applyBorder="1" applyAlignment="1">
      <alignment horizontal="left" vertical="center" wrapText="1"/>
    </xf>
    <xf numFmtId="165" fontId="6" fillId="3" borderId="1" xfId="1" applyNumberFormat="1" applyFont="1" applyFill="1" applyBorder="1" applyAlignment="1">
      <alignment horizontal="center" vertical="center" wrapText="1"/>
    </xf>
    <xf numFmtId="0" fontId="7" fillId="0" borderId="9" xfId="1" applyFont="1" applyBorder="1" applyAlignment="1">
      <alignment horizontal="center" vertical="center" wrapText="1"/>
    </xf>
    <xf numFmtId="165" fontId="7" fillId="0" borderId="10" xfId="1" applyNumberFormat="1" applyFont="1" applyBorder="1" applyAlignment="1">
      <alignment horizontal="center" vertical="center" wrapText="1"/>
    </xf>
    <xf numFmtId="165" fontId="4" fillId="2" borderId="0" xfId="1" applyNumberFormat="1" applyFont="1" applyFill="1" applyAlignment="1">
      <alignment vertical="center"/>
    </xf>
    <xf numFmtId="0" fontId="6" fillId="3" borderId="3"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4" fillId="2" borderId="5" xfId="1" applyFont="1" applyFill="1" applyBorder="1" applyAlignment="1">
      <alignment vertical="center"/>
    </xf>
    <xf numFmtId="0" fontId="7" fillId="0" borderId="10" xfId="1" applyFont="1" applyBorder="1" applyAlignment="1">
      <alignment horizontal="center" vertical="center" wrapText="1"/>
    </xf>
    <xf numFmtId="3" fontId="6" fillId="3" borderId="1" xfId="1" applyNumberFormat="1" applyFont="1" applyFill="1" applyBorder="1" applyAlignment="1">
      <alignment horizontal="center" vertical="center" wrapText="1"/>
    </xf>
    <xf numFmtId="166" fontId="3" fillId="2" borderId="0" xfId="1" applyNumberFormat="1" applyFont="1" applyFill="1" applyAlignment="1">
      <alignment vertical="center"/>
    </xf>
    <xf numFmtId="166" fontId="3" fillId="2" borderId="0" xfId="1" applyNumberFormat="1" applyFont="1" applyFill="1" applyAlignment="1">
      <alignment vertical="center" wrapText="1"/>
    </xf>
    <xf numFmtId="3" fontId="3" fillId="2" borderId="0" xfId="1" applyNumberFormat="1" applyFont="1" applyFill="1" applyAlignment="1">
      <alignment horizontal="left" vertical="center"/>
    </xf>
    <xf numFmtId="4" fontId="3" fillId="2" borderId="0" xfId="1" applyNumberFormat="1" applyFont="1" applyFill="1" applyAlignment="1">
      <alignment vertical="center" wrapText="1"/>
    </xf>
    <xf numFmtId="4" fontId="3" fillId="0" borderId="0" xfId="1" applyNumberFormat="1" applyFont="1" applyAlignment="1">
      <alignment vertical="center" wrapText="1"/>
    </xf>
    <xf numFmtId="0" fontId="10" fillId="3" borderId="14" xfId="1" applyFont="1" applyFill="1" applyBorder="1" applyAlignment="1">
      <alignment horizontal="center" vertical="center" wrapText="1"/>
    </xf>
    <xf numFmtId="165" fontId="7" fillId="0" borderId="0" xfId="1" applyNumberFormat="1" applyFont="1" applyAlignment="1">
      <alignment horizontal="center" vertical="center" wrapText="1"/>
    </xf>
    <xf numFmtId="0" fontId="6" fillId="6" borderId="2" xfId="1" applyFont="1" applyFill="1" applyBorder="1" applyAlignment="1">
      <alignment horizontal="left" vertical="center"/>
    </xf>
    <xf numFmtId="3" fontId="5" fillId="6" borderId="2" xfId="1" applyNumberFormat="1" applyFont="1" applyFill="1" applyBorder="1" applyAlignment="1">
      <alignment horizontal="center" vertical="center"/>
    </xf>
    <xf numFmtId="165" fontId="5" fillId="6" borderId="1" xfId="1" applyNumberFormat="1" applyFont="1" applyFill="1" applyBorder="1" applyAlignment="1">
      <alignment horizontal="center" vertical="center" wrapText="1"/>
    </xf>
    <xf numFmtId="0" fontId="6" fillId="8" borderId="2" xfId="1" applyFont="1" applyFill="1" applyBorder="1" applyAlignment="1">
      <alignment horizontal="left" vertical="center"/>
    </xf>
    <xf numFmtId="3" fontId="5" fillId="8" borderId="2" xfId="1" applyNumberFormat="1" applyFont="1" applyFill="1" applyBorder="1" applyAlignment="1">
      <alignment horizontal="center" vertical="center"/>
    </xf>
    <xf numFmtId="165" fontId="5" fillId="8" borderId="1" xfId="1" applyNumberFormat="1" applyFont="1" applyFill="1" applyBorder="1" applyAlignment="1">
      <alignment horizontal="center" vertical="center" wrapText="1"/>
    </xf>
    <xf numFmtId="165" fontId="6" fillId="3" borderId="5" xfId="1" applyNumberFormat="1" applyFont="1" applyFill="1" applyBorder="1" applyAlignment="1">
      <alignment horizontal="center" vertical="center" wrapText="1"/>
    </xf>
    <xf numFmtId="165" fontId="6" fillId="3" borderId="7" xfId="1" applyNumberFormat="1" applyFont="1" applyFill="1" applyBorder="1" applyAlignment="1">
      <alignment horizontal="center" vertical="center" wrapText="1"/>
    </xf>
    <xf numFmtId="0" fontId="9" fillId="7" borderId="0" xfId="1" applyFont="1" applyFill="1" applyAlignment="1">
      <alignment horizontal="left" vertical="center" wrapText="1"/>
    </xf>
    <xf numFmtId="0" fontId="7"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4" fontId="12" fillId="2" borderId="5" xfId="1" applyNumberFormat="1" applyFont="1" applyFill="1" applyBorder="1" applyAlignment="1">
      <alignment horizontal="center" vertical="center" wrapText="1"/>
    </xf>
    <xf numFmtId="4" fontId="12" fillId="2" borderId="6" xfId="1" applyNumberFormat="1" applyFont="1" applyFill="1" applyBorder="1" applyAlignment="1">
      <alignment horizontal="center" vertical="center" wrapText="1"/>
    </xf>
    <xf numFmtId="4" fontId="12" fillId="2" borderId="7" xfId="1" applyNumberFormat="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7" xfId="1" applyFont="1" applyFill="1" applyBorder="1" applyAlignment="1">
      <alignment horizontal="center" vertical="center" wrapText="1"/>
    </xf>
    <xf numFmtId="165" fontId="5" fillId="6" borderId="5" xfId="1" applyNumberFormat="1" applyFont="1" applyFill="1" applyBorder="1" applyAlignment="1">
      <alignment horizontal="center" vertical="center" wrapText="1"/>
    </xf>
    <xf numFmtId="165" fontId="5" fillId="6" borderId="7" xfId="1" applyNumberFormat="1" applyFont="1" applyFill="1" applyBorder="1" applyAlignment="1">
      <alignment horizontal="center" vertical="center" wrapText="1"/>
    </xf>
    <xf numFmtId="165" fontId="5" fillId="8" borderId="5" xfId="1" applyNumberFormat="1" applyFont="1" applyFill="1" applyBorder="1" applyAlignment="1">
      <alignment horizontal="center" vertical="center" wrapText="1"/>
    </xf>
    <xf numFmtId="165" fontId="5" fillId="8" borderId="7" xfId="1" applyNumberFormat="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825501</xdr:colOff>
      <xdr:row>0</xdr:row>
      <xdr:rowOff>76201</xdr:rowOff>
    </xdr:from>
    <xdr:to>
      <xdr:col>0</xdr:col>
      <xdr:colOff>2933701</xdr:colOff>
      <xdr:row>0</xdr:row>
      <xdr:rowOff>918479</xdr:rowOff>
    </xdr:to>
    <xdr:pic>
      <xdr:nvPicPr>
        <xdr:cNvPr id="4" name="Picture 3">
          <a:extLst>
            <a:ext uri="{FF2B5EF4-FFF2-40B4-BE49-F238E27FC236}">
              <a16:creationId xmlns:a16="http://schemas.microsoft.com/office/drawing/2014/main" id="{126DD7A5-8D34-4F36-930D-75BA5A16D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1" y="76201"/>
          <a:ext cx="2108200" cy="8422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L70"/>
  <sheetViews>
    <sheetView showGridLines="0" tabSelected="1" showOutlineSymbols="0" zoomScale="75" zoomScaleNormal="75" zoomScaleSheetLayoutView="75" workbookViewId="0">
      <selection activeCell="A15" sqref="A15:XFD15"/>
    </sheetView>
  </sheetViews>
  <sheetFormatPr defaultColWidth="9.140625" defaultRowHeight="20.100000000000001" customHeight="1" x14ac:dyDescent="0.25"/>
  <cols>
    <col min="1" max="1" width="56.7109375" style="2" customWidth="1"/>
    <col min="2" max="2" width="32.42578125" style="2" customWidth="1"/>
    <col min="3" max="3" width="28" style="2" customWidth="1"/>
    <col min="4" max="4" width="37.85546875" style="2" customWidth="1"/>
    <col min="5" max="5" width="24.42578125" style="2" customWidth="1"/>
    <col min="6" max="6" width="21.5703125" style="2" customWidth="1"/>
    <col min="7" max="7" width="18.7109375" style="1" customWidth="1"/>
    <col min="8" max="8" width="9.140625" style="1"/>
    <col min="9" max="9" width="12.5703125" style="1" bestFit="1" customWidth="1"/>
    <col min="10" max="10" width="16.140625" style="1" bestFit="1" customWidth="1"/>
    <col min="11" max="11" width="9.140625" style="1"/>
    <col min="12" max="12" width="12" style="1" bestFit="1" customWidth="1"/>
    <col min="13" max="16384" width="9.140625" style="1"/>
  </cols>
  <sheetData>
    <row r="1" spans="1:10" ht="75" customHeight="1" x14ac:dyDescent="0.25">
      <c r="A1" s="8"/>
      <c r="B1" s="19"/>
      <c r="C1" s="41" t="s">
        <v>28</v>
      </c>
      <c r="D1" s="42"/>
      <c r="E1" s="42"/>
      <c r="F1" s="42"/>
      <c r="G1" s="43"/>
    </row>
    <row r="2" spans="1:10" ht="20.100000000000001" customHeight="1" x14ac:dyDescent="0.25">
      <c r="A2" s="38" t="s">
        <v>0</v>
      </c>
      <c r="B2" s="39"/>
      <c r="C2" s="39"/>
      <c r="D2" s="39"/>
      <c r="E2" s="39"/>
      <c r="F2" s="39"/>
      <c r="G2" s="40"/>
    </row>
    <row r="3" spans="1:10" s="3" customFormat="1" ht="78.75" x14ac:dyDescent="0.25">
      <c r="A3" s="15" t="s">
        <v>1</v>
      </c>
      <c r="B3" s="16" t="s">
        <v>2</v>
      </c>
      <c r="C3" s="16" t="s">
        <v>3</v>
      </c>
      <c r="D3" s="17" t="s">
        <v>26</v>
      </c>
      <c r="E3" s="17" t="s">
        <v>4</v>
      </c>
      <c r="F3" s="27" t="s">
        <v>5</v>
      </c>
      <c r="G3" s="15" t="s">
        <v>6</v>
      </c>
      <c r="H3" s="1"/>
    </row>
    <row r="4" spans="1:10" s="3" customFormat="1" ht="15.75" x14ac:dyDescent="0.25">
      <c r="A4" s="29" t="s">
        <v>7</v>
      </c>
      <c r="B4" s="30">
        <v>1260000</v>
      </c>
      <c r="C4" s="31">
        <v>48246.03</v>
      </c>
      <c r="D4" s="31">
        <v>172088.29</v>
      </c>
      <c r="E4" s="31">
        <v>0</v>
      </c>
      <c r="F4" s="31">
        <v>168054.96</v>
      </c>
      <c r="G4" s="31">
        <f t="shared" ref="G4:G15" si="0">SUM(C4:F4)</f>
        <v>388389.28</v>
      </c>
      <c r="H4" s="1"/>
    </row>
    <row r="5" spans="1:10" s="3" customFormat="1" ht="15.75" x14ac:dyDescent="0.25">
      <c r="A5" s="32" t="s">
        <v>8</v>
      </c>
      <c r="B5" s="33">
        <v>9460000</v>
      </c>
      <c r="C5" s="34">
        <v>296831.65000000002</v>
      </c>
      <c r="D5" s="34">
        <v>0</v>
      </c>
      <c r="E5" s="34">
        <v>436204.41</v>
      </c>
      <c r="F5" s="34">
        <v>179762.82</v>
      </c>
      <c r="G5" s="34">
        <f t="shared" si="0"/>
        <v>912798.88000000012</v>
      </c>
      <c r="H5" s="1"/>
    </row>
    <row r="6" spans="1:10" s="3" customFormat="1" ht="15.75" x14ac:dyDescent="0.25">
      <c r="A6" s="32" t="s">
        <v>9</v>
      </c>
      <c r="B6" s="33">
        <v>9370000</v>
      </c>
      <c r="C6" s="34">
        <v>298073.28999999998</v>
      </c>
      <c r="D6" s="34">
        <v>0</v>
      </c>
      <c r="E6" s="34">
        <v>178859.13</v>
      </c>
      <c r="F6" s="34">
        <v>173787.66</v>
      </c>
      <c r="G6" s="34">
        <f t="shared" si="0"/>
        <v>650720.07999999996</v>
      </c>
      <c r="H6" s="1"/>
    </row>
    <row r="7" spans="1:10" s="3" customFormat="1" ht="15.75" x14ac:dyDescent="0.25">
      <c r="A7" s="32" t="s">
        <v>10</v>
      </c>
      <c r="B7" s="33">
        <v>10420000</v>
      </c>
      <c r="C7" s="34">
        <v>335162.07</v>
      </c>
      <c r="D7" s="34">
        <v>0</v>
      </c>
      <c r="E7" s="34">
        <v>379713.64</v>
      </c>
      <c r="F7" s="34">
        <v>212329.68</v>
      </c>
      <c r="G7" s="34">
        <f t="shared" si="0"/>
        <v>927205.3899999999</v>
      </c>
      <c r="H7" s="1"/>
    </row>
    <row r="8" spans="1:10" s="3" customFormat="1" ht="15" customHeight="1" x14ac:dyDescent="0.25">
      <c r="A8" s="32" t="s">
        <v>11</v>
      </c>
      <c r="B8" s="33">
        <v>13000000</v>
      </c>
      <c r="C8" s="34">
        <v>442521.59999999998</v>
      </c>
      <c r="D8" s="34">
        <v>91116.14</v>
      </c>
      <c r="E8" s="34">
        <v>374608.56</v>
      </c>
      <c r="F8" s="34">
        <v>258390.34</v>
      </c>
      <c r="G8" s="34">
        <f t="shared" si="0"/>
        <v>1166636.6400000001</v>
      </c>
      <c r="H8" s="1"/>
    </row>
    <row r="9" spans="1:10" s="3" customFormat="1" ht="15.75" x14ac:dyDescent="0.25">
      <c r="A9" s="32" t="s">
        <v>12</v>
      </c>
      <c r="B9" s="33">
        <v>15950000</v>
      </c>
      <c r="C9" s="34">
        <v>587940.82999999996</v>
      </c>
      <c r="D9" s="34">
        <v>106690.2</v>
      </c>
      <c r="E9" s="34">
        <v>221803.74</v>
      </c>
      <c r="F9" s="34">
        <v>356442.72</v>
      </c>
      <c r="G9" s="34">
        <f t="shared" si="0"/>
        <v>1272877.4899999998</v>
      </c>
      <c r="H9" s="1"/>
    </row>
    <row r="10" spans="1:10" s="3" customFormat="1" ht="15.75" x14ac:dyDescent="0.25">
      <c r="A10" s="32" t="s">
        <v>13</v>
      </c>
      <c r="B10" s="33">
        <v>19000000</v>
      </c>
      <c r="C10" s="34">
        <v>691168.65</v>
      </c>
      <c r="D10" s="34">
        <v>216785.93</v>
      </c>
      <c r="E10" s="34">
        <v>410736.33</v>
      </c>
      <c r="F10" s="34">
        <v>433014.45</v>
      </c>
      <c r="G10" s="34">
        <f t="shared" si="0"/>
        <v>1751705.36</v>
      </c>
      <c r="H10" s="1"/>
    </row>
    <row r="11" spans="1:10" s="3" customFormat="1" ht="15.75" x14ac:dyDescent="0.25">
      <c r="A11" s="32" t="s">
        <v>14</v>
      </c>
      <c r="B11" s="33">
        <v>23000000</v>
      </c>
      <c r="C11" s="34">
        <v>934770.6</v>
      </c>
      <c r="D11" s="34">
        <v>0</v>
      </c>
      <c r="E11" s="34">
        <v>686176.42</v>
      </c>
      <c r="F11" s="34">
        <v>435362.92</v>
      </c>
      <c r="G11" s="34">
        <f t="shared" si="0"/>
        <v>2056309.94</v>
      </c>
      <c r="H11" s="1"/>
    </row>
    <row r="12" spans="1:10" s="3" customFormat="1" ht="15.75" x14ac:dyDescent="0.25">
      <c r="A12" s="32" t="s">
        <v>15</v>
      </c>
      <c r="B12" s="33">
        <v>20150000</v>
      </c>
      <c r="C12" s="34">
        <v>820096.48</v>
      </c>
      <c r="D12" s="34">
        <v>0</v>
      </c>
      <c r="E12" s="34">
        <v>646198.62</v>
      </c>
      <c r="F12" s="34">
        <v>336250.67</v>
      </c>
      <c r="G12" s="34">
        <f t="shared" si="0"/>
        <v>1802545.77</v>
      </c>
      <c r="H12" s="1"/>
    </row>
    <row r="13" spans="1:10" s="3" customFormat="1" ht="15.75" x14ac:dyDescent="0.25">
      <c r="A13" s="32" t="s">
        <v>16</v>
      </c>
      <c r="B13" s="33">
        <v>13900000</v>
      </c>
      <c r="C13" s="34">
        <v>535701.18000000005</v>
      </c>
      <c r="D13" s="34">
        <v>0</v>
      </c>
      <c r="E13" s="34">
        <v>534321.67000000004</v>
      </c>
      <c r="F13" s="34">
        <v>273500.2</v>
      </c>
      <c r="G13" s="34">
        <f t="shared" si="0"/>
        <v>1343523.05</v>
      </c>
      <c r="H13" s="1"/>
    </row>
    <row r="14" spans="1:10" s="3" customFormat="1" ht="15.75" x14ac:dyDescent="0.25">
      <c r="A14" s="32" t="s">
        <v>29</v>
      </c>
      <c r="B14" s="33">
        <v>12150000</v>
      </c>
      <c r="C14" s="34">
        <v>634443.43999999994</v>
      </c>
      <c r="D14" s="34">
        <v>58358.080000000002</v>
      </c>
      <c r="E14" s="34">
        <v>92054.09</v>
      </c>
      <c r="F14" s="34">
        <v>277056.90000000002</v>
      </c>
      <c r="G14" s="34">
        <f t="shared" si="0"/>
        <v>1061912.5099999998</v>
      </c>
      <c r="H14" s="1"/>
    </row>
    <row r="15" spans="1:10" s="3" customFormat="1" ht="15.75" x14ac:dyDescent="0.25">
      <c r="A15" s="32" t="s">
        <v>17</v>
      </c>
      <c r="B15" s="33">
        <v>13300000</v>
      </c>
      <c r="C15" s="34">
        <v>692668.11</v>
      </c>
      <c r="D15" s="34">
        <v>0</v>
      </c>
      <c r="E15" s="34">
        <v>0</v>
      </c>
      <c r="F15" s="34">
        <v>283556.76</v>
      </c>
      <c r="G15" s="34">
        <f t="shared" si="0"/>
        <v>976224.87</v>
      </c>
      <c r="H15" s="1"/>
    </row>
    <row r="16" spans="1:10" s="3" customFormat="1" ht="15.75" x14ac:dyDescent="0.25">
      <c r="A16" s="10" t="s">
        <v>18</v>
      </c>
      <c r="B16" s="21">
        <f>SUM(B4:B15)</f>
        <v>160960000</v>
      </c>
      <c r="C16" s="11">
        <f t="shared" ref="C16:G16" si="1">SUM(C4:C15)</f>
        <v>6317623.9300000006</v>
      </c>
      <c r="D16" s="11">
        <f t="shared" si="1"/>
        <v>645038.64</v>
      </c>
      <c r="E16" s="11">
        <f t="shared" si="1"/>
        <v>3960676.61</v>
      </c>
      <c r="F16" s="11">
        <f t="shared" si="1"/>
        <v>3387510.08</v>
      </c>
      <c r="G16" s="11">
        <f t="shared" si="1"/>
        <v>14310849.26</v>
      </c>
      <c r="H16" s="1"/>
      <c r="I16" s="23"/>
      <c r="J16" s="25"/>
    </row>
    <row r="17" spans="1:12" s="7" customFormat="1" ht="15" customHeight="1" x14ac:dyDescent="0.25">
      <c r="A17" s="12"/>
      <c r="B17" s="20"/>
      <c r="C17" s="13"/>
      <c r="D17" s="13"/>
      <c r="E17" s="13"/>
      <c r="F17" s="28"/>
      <c r="H17" s="3"/>
      <c r="I17" s="3"/>
      <c r="J17" s="26"/>
    </row>
    <row r="18" spans="1:12" ht="20.100000000000001" customHeight="1" x14ac:dyDescent="0.25">
      <c r="A18" s="38" t="s">
        <v>19</v>
      </c>
      <c r="B18" s="39"/>
      <c r="C18" s="39"/>
      <c r="D18" s="39"/>
      <c r="E18" s="39"/>
      <c r="F18" s="39"/>
      <c r="G18" s="40"/>
    </row>
    <row r="19" spans="1:12" s="3" customFormat="1" ht="63" x14ac:dyDescent="0.25">
      <c r="A19" s="15" t="s">
        <v>1</v>
      </c>
      <c r="B19" s="16" t="s">
        <v>20</v>
      </c>
      <c r="C19" s="16" t="s">
        <v>21</v>
      </c>
      <c r="D19" s="17" t="s">
        <v>27</v>
      </c>
      <c r="E19" s="17" t="s">
        <v>4</v>
      </c>
      <c r="F19" s="44"/>
      <c r="G19" s="15" t="s">
        <v>22</v>
      </c>
      <c r="H19" s="1"/>
    </row>
    <row r="20" spans="1:12" s="3" customFormat="1" ht="15.75" x14ac:dyDescent="0.25">
      <c r="A20" s="29" t="s">
        <v>7</v>
      </c>
      <c r="B20" s="30">
        <f>4606920+86873</f>
        <v>4693793</v>
      </c>
      <c r="C20" s="31">
        <v>179727.27</v>
      </c>
      <c r="D20" s="31">
        <v>0</v>
      </c>
      <c r="E20" s="31">
        <v>2347.19</v>
      </c>
      <c r="F20" s="46"/>
      <c r="G20" s="31">
        <f t="shared" ref="G20:G31" si="2">SUM(C20:E20)</f>
        <v>182074.46</v>
      </c>
      <c r="H20" s="1"/>
      <c r="J20" s="9"/>
    </row>
    <row r="21" spans="1:12" s="3" customFormat="1" ht="15.75" x14ac:dyDescent="0.25">
      <c r="A21" s="32" t="s">
        <v>8</v>
      </c>
      <c r="B21" s="33">
        <v>8777673</v>
      </c>
      <c r="C21" s="34">
        <v>275421.87</v>
      </c>
      <c r="D21" s="34">
        <v>20320.899999999994</v>
      </c>
      <c r="E21" s="34">
        <v>0</v>
      </c>
      <c r="F21" s="46"/>
      <c r="G21" s="34">
        <f t="shared" si="2"/>
        <v>295742.77</v>
      </c>
      <c r="H21" s="1"/>
      <c r="J21" s="9"/>
    </row>
    <row r="22" spans="1:12" s="3" customFormat="1" ht="15.75" x14ac:dyDescent="0.25">
      <c r="A22" s="32" t="s">
        <v>9</v>
      </c>
      <c r="B22" s="33">
        <v>8705773</v>
      </c>
      <c r="C22" s="34">
        <v>276943.5</v>
      </c>
      <c r="D22" s="34">
        <v>20068.8</v>
      </c>
      <c r="E22" s="34">
        <v>0</v>
      </c>
      <c r="F22" s="46"/>
      <c r="G22" s="34">
        <f t="shared" si="2"/>
        <v>297012.3</v>
      </c>
      <c r="H22" s="1"/>
      <c r="J22" s="9"/>
    </row>
    <row r="23" spans="1:12" s="3" customFormat="1" ht="15.75" x14ac:dyDescent="0.25">
      <c r="A23" s="32" t="s">
        <v>10</v>
      </c>
      <c r="B23" s="33">
        <v>10316837</v>
      </c>
      <c r="C23" s="34">
        <v>331844.12</v>
      </c>
      <c r="D23" s="34">
        <v>3152.74</v>
      </c>
      <c r="E23" s="34">
        <v>0</v>
      </c>
      <c r="F23" s="46"/>
      <c r="G23" s="34">
        <f t="shared" si="2"/>
        <v>334996.86</v>
      </c>
      <c r="H23" s="1"/>
      <c r="J23" s="9"/>
    </row>
    <row r="24" spans="1:12" s="3" customFormat="1" ht="15.75" x14ac:dyDescent="0.25">
      <c r="A24" s="32" t="s">
        <v>11</v>
      </c>
      <c r="B24" s="33">
        <v>13004868</v>
      </c>
      <c r="C24" s="34">
        <v>442687.27</v>
      </c>
      <c r="D24" s="34">
        <v>0</v>
      </c>
      <c r="E24" s="34">
        <v>0</v>
      </c>
      <c r="F24" s="46"/>
      <c r="G24" s="34">
        <f t="shared" si="2"/>
        <v>442687.27</v>
      </c>
      <c r="H24" s="1"/>
      <c r="J24" s="9"/>
    </row>
    <row r="25" spans="1:12" s="3" customFormat="1" ht="15.75" x14ac:dyDescent="0.25">
      <c r="A25" s="32" t="s">
        <v>12</v>
      </c>
      <c r="B25" s="33">
        <v>17074069</v>
      </c>
      <c r="C25" s="34">
        <v>629375.65</v>
      </c>
      <c r="D25" s="34">
        <v>0</v>
      </c>
      <c r="E25" s="34">
        <v>0</v>
      </c>
      <c r="F25" s="46"/>
      <c r="G25" s="34">
        <f t="shared" si="2"/>
        <v>629375.65</v>
      </c>
      <c r="H25" s="1"/>
      <c r="J25" s="9"/>
    </row>
    <row r="26" spans="1:12" s="3" customFormat="1" ht="15.75" x14ac:dyDescent="0.25">
      <c r="A26" s="32" t="s">
        <v>13</v>
      </c>
      <c r="B26" s="33">
        <v>21771003</v>
      </c>
      <c r="C26" s="34">
        <v>791969.9</v>
      </c>
      <c r="D26" s="34">
        <v>0</v>
      </c>
      <c r="E26" s="34">
        <v>0</v>
      </c>
      <c r="F26" s="46"/>
      <c r="G26" s="34">
        <f t="shared" si="2"/>
        <v>791969.9</v>
      </c>
      <c r="H26" s="1"/>
      <c r="J26" s="9"/>
    </row>
    <row r="27" spans="1:12" s="3" customFormat="1" ht="15.75" x14ac:dyDescent="0.25">
      <c r="A27" s="32" t="s">
        <v>14</v>
      </c>
      <c r="B27" s="33">
        <v>22652798</v>
      </c>
      <c r="C27" s="34">
        <v>920660.23</v>
      </c>
      <c r="D27" s="34">
        <v>13540.19</v>
      </c>
      <c r="E27" s="34">
        <v>0</v>
      </c>
      <c r="F27" s="46"/>
      <c r="G27" s="34">
        <f t="shared" si="2"/>
        <v>934200.41999999993</v>
      </c>
      <c r="H27" s="1"/>
    </row>
    <row r="28" spans="1:12" s="3" customFormat="1" ht="15.75" x14ac:dyDescent="0.25">
      <c r="A28" s="32" t="s">
        <v>15</v>
      </c>
      <c r="B28" s="33">
        <v>19107334</v>
      </c>
      <c r="C28" s="34">
        <v>777660.63</v>
      </c>
      <c r="D28" s="34">
        <v>40723.57</v>
      </c>
      <c r="E28" s="34">
        <v>0</v>
      </c>
      <c r="F28" s="46"/>
      <c r="G28" s="34">
        <f t="shared" si="2"/>
        <v>818384.2</v>
      </c>
      <c r="H28" s="1"/>
      <c r="L28" s="9"/>
    </row>
    <row r="29" spans="1:12" s="3" customFormat="1" ht="15.75" x14ac:dyDescent="0.25">
      <c r="A29" s="32" t="s">
        <v>16</v>
      </c>
      <c r="B29" s="33">
        <v>13848862</v>
      </c>
      <c r="C29" s="34">
        <v>533731.04</v>
      </c>
      <c r="D29" s="34">
        <v>1886.6</v>
      </c>
      <c r="E29" s="34">
        <v>0</v>
      </c>
      <c r="F29" s="46"/>
      <c r="G29" s="34">
        <f t="shared" si="2"/>
        <v>535617.64</v>
      </c>
      <c r="H29" s="1"/>
      <c r="J29" s="9"/>
    </row>
    <row r="30" spans="1:12" s="3" customFormat="1" ht="15.75" x14ac:dyDescent="0.25">
      <c r="A30" s="32" t="s">
        <v>29</v>
      </c>
      <c r="B30" s="33">
        <v>13526068</v>
      </c>
      <c r="C30" s="34">
        <v>706296.98</v>
      </c>
      <c r="D30" s="34">
        <v>0</v>
      </c>
      <c r="E30" s="34">
        <v>0</v>
      </c>
      <c r="F30" s="46"/>
      <c r="G30" s="34">
        <f t="shared" si="2"/>
        <v>706296.98</v>
      </c>
      <c r="H30" s="1"/>
    </row>
    <row r="31" spans="1:12" s="3" customFormat="1" ht="15.75" x14ac:dyDescent="0.25">
      <c r="A31" s="32" t="s">
        <v>17</v>
      </c>
      <c r="B31" s="33">
        <v>11302019</v>
      </c>
      <c r="C31" s="34">
        <v>588613.75</v>
      </c>
      <c r="D31" s="34">
        <v>100661.37</v>
      </c>
      <c r="E31" s="34">
        <v>180356.54</v>
      </c>
      <c r="F31" s="46"/>
      <c r="G31" s="34">
        <f t="shared" si="2"/>
        <v>869631.66</v>
      </c>
      <c r="H31" s="1"/>
    </row>
    <row r="32" spans="1:12" s="3" customFormat="1" ht="15.75" x14ac:dyDescent="0.25">
      <c r="A32" s="10" t="s">
        <v>18</v>
      </c>
      <c r="B32" s="21">
        <f>SUM(B20:B31)</f>
        <v>164781097</v>
      </c>
      <c r="C32" s="11">
        <f t="shared" ref="C32" si="3">SUM(C20:C31)</f>
        <v>6454932.2100000009</v>
      </c>
      <c r="D32" s="11">
        <f t="shared" ref="D32" si="4">SUM(D20:D31)</f>
        <v>200354.16999999998</v>
      </c>
      <c r="E32" s="11">
        <f t="shared" ref="E32" si="5">SUM(E20:E31)</f>
        <v>182703.73</v>
      </c>
      <c r="F32" s="48"/>
      <c r="G32" s="11">
        <f t="shared" ref="G32" si="6">SUM(G20:G31)</f>
        <v>6837990.1099999994</v>
      </c>
      <c r="H32" s="1"/>
      <c r="I32" s="23"/>
    </row>
    <row r="33" spans="1:8" s="7" customFormat="1" ht="15" customHeight="1" x14ac:dyDescent="0.25">
      <c r="A33" s="1"/>
      <c r="B33" s="1"/>
      <c r="C33" s="1"/>
      <c r="D33" s="1"/>
      <c r="E33" s="1"/>
      <c r="F33" s="1"/>
    </row>
    <row r="34" spans="1:8" ht="20.100000000000001" customHeight="1" x14ac:dyDescent="0.25">
      <c r="A34" s="38" t="s">
        <v>23</v>
      </c>
      <c r="B34" s="39"/>
      <c r="C34" s="39"/>
      <c r="D34" s="39"/>
      <c r="E34" s="39"/>
      <c r="F34" s="39"/>
      <c r="G34" s="40"/>
    </row>
    <row r="35" spans="1:8" s="3" customFormat="1" ht="50.1" customHeight="1" x14ac:dyDescent="0.25">
      <c r="A35" s="15" t="s">
        <v>1</v>
      </c>
      <c r="B35" s="44"/>
      <c r="C35" s="45"/>
      <c r="D35" s="18" t="s">
        <v>6</v>
      </c>
      <c r="E35" s="18" t="s">
        <v>22</v>
      </c>
      <c r="F35" s="50" t="s">
        <v>24</v>
      </c>
      <c r="G35" s="51"/>
      <c r="H35" s="1"/>
    </row>
    <row r="36" spans="1:8" s="3" customFormat="1" ht="15.75" x14ac:dyDescent="0.25">
      <c r="A36" s="29" t="s">
        <v>7</v>
      </c>
      <c r="B36" s="46"/>
      <c r="C36" s="47"/>
      <c r="D36" s="31">
        <f>G4</f>
        <v>388389.28</v>
      </c>
      <c r="E36" s="31">
        <f>G20</f>
        <v>182074.46</v>
      </c>
      <c r="F36" s="52">
        <f t="shared" ref="F36:F47" si="7">E36-D36</f>
        <v>-206314.82000000004</v>
      </c>
      <c r="G36" s="53"/>
      <c r="H36" s="1"/>
    </row>
    <row r="37" spans="1:8" s="3" customFormat="1" ht="15.75" x14ac:dyDescent="0.25">
      <c r="A37" s="32" t="s">
        <v>8</v>
      </c>
      <c r="B37" s="46"/>
      <c r="C37" s="47"/>
      <c r="D37" s="34">
        <f>G5</f>
        <v>912798.88000000012</v>
      </c>
      <c r="E37" s="34">
        <f>G21</f>
        <v>295742.77</v>
      </c>
      <c r="F37" s="54">
        <f t="shared" si="7"/>
        <v>-617056.1100000001</v>
      </c>
      <c r="G37" s="55"/>
      <c r="H37" s="1"/>
    </row>
    <row r="38" spans="1:8" s="3" customFormat="1" ht="15.75" x14ac:dyDescent="0.25">
      <c r="A38" s="32" t="s">
        <v>9</v>
      </c>
      <c r="B38" s="46"/>
      <c r="C38" s="47"/>
      <c r="D38" s="34">
        <f>G6</f>
        <v>650720.07999999996</v>
      </c>
      <c r="E38" s="34">
        <f>G22</f>
        <v>297012.3</v>
      </c>
      <c r="F38" s="54">
        <f t="shared" si="7"/>
        <v>-353707.77999999997</v>
      </c>
      <c r="G38" s="55"/>
      <c r="H38" s="1"/>
    </row>
    <row r="39" spans="1:8" s="3" customFormat="1" ht="15.75" x14ac:dyDescent="0.25">
      <c r="A39" s="32" t="s">
        <v>10</v>
      </c>
      <c r="B39" s="46"/>
      <c r="C39" s="47"/>
      <c r="D39" s="34">
        <f t="shared" ref="D39:D47" si="8">G7</f>
        <v>927205.3899999999</v>
      </c>
      <c r="E39" s="34">
        <f t="shared" ref="E39:E47" si="9">G23</f>
        <v>334996.86</v>
      </c>
      <c r="F39" s="54">
        <f t="shared" si="7"/>
        <v>-592208.52999999991</v>
      </c>
      <c r="G39" s="55"/>
      <c r="H39" s="1"/>
    </row>
    <row r="40" spans="1:8" s="3" customFormat="1" ht="15.75" x14ac:dyDescent="0.25">
      <c r="A40" s="32" t="s">
        <v>11</v>
      </c>
      <c r="B40" s="46"/>
      <c r="C40" s="47"/>
      <c r="D40" s="34">
        <f t="shared" si="8"/>
        <v>1166636.6400000001</v>
      </c>
      <c r="E40" s="34">
        <f t="shared" si="9"/>
        <v>442687.27</v>
      </c>
      <c r="F40" s="54">
        <f t="shared" si="7"/>
        <v>-723949.37000000011</v>
      </c>
      <c r="G40" s="55"/>
      <c r="H40" s="1"/>
    </row>
    <row r="41" spans="1:8" s="3" customFormat="1" ht="15.75" x14ac:dyDescent="0.25">
      <c r="A41" s="32" t="s">
        <v>12</v>
      </c>
      <c r="B41" s="46"/>
      <c r="C41" s="47"/>
      <c r="D41" s="34">
        <f t="shared" si="8"/>
        <v>1272877.4899999998</v>
      </c>
      <c r="E41" s="34">
        <f t="shared" si="9"/>
        <v>629375.65</v>
      </c>
      <c r="F41" s="54">
        <f t="shared" si="7"/>
        <v>-643501.83999999973</v>
      </c>
      <c r="G41" s="55"/>
      <c r="H41" s="1"/>
    </row>
    <row r="42" spans="1:8" s="3" customFormat="1" ht="15.75" x14ac:dyDescent="0.25">
      <c r="A42" s="32" t="s">
        <v>13</v>
      </c>
      <c r="B42" s="46"/>
      <c r="C42" s="47"/>
      <c r="D42" s="34">
        <f t="shared" si="8"/>
        <v>1751705.36</v>
      </c>
      <c r="E42" s="34">
        <f t="shared" si="9"/>
        <v>791969.9</v>
      </c>
      <c r="F42" s="54">
        <f t="shared" si="7"/>
        <v>-959735.46000000008</v>
      </c>
      <c r="G42" s="55"/>
      <c r="H42" s="1"/>
    </row>
    <row r="43" spans="1:8" s="3" customFormat="1" ht="15.75" x14ac:dyDescent="0.25">
      <c r="A43" s="32" t="s">
        <v>14</v>
      </c>
      <c r="B43" s="46"/>
      <c r="C43" s="47"/>
      <c r="D43" s="34">
        <f t="shared" si="8"/>
        <v>2056309.94</v>
      </c>
      <c r="E43" s="34">
        <f t="shared" si="9"/>
        <v>934200.41999999993</v>
      </c>
      <c r="F43" s="54">
        <f t="shared" si="7"/>
        <v>-1122109.52</v>
      </c>
      <c r="G43" s="55"/>
      <c r="H43" s="1"/>
    </row>
    <row r="44" spans="1:8" s="3" customFormat="1" ht="15.75" x14ac:dyDescent="0.25">
      <c r="A44" s="32" t="s">
        <v>15</v>
      </c>
      <c r="B44" s="46"/>
      <c r="C44" s="47"/>
      <c r="D44" s="34">
        <f t="shared" si="8"/>
        <v>1802545.77</v>
      </c>
      <c r="E44" s="34">
        <f t="shared" si="9"/>
        <v>818384.2</v>
      </c>
      <c r="F44" s="54">
        <f t="shared" si="7"/>
        <v>-984161.57000000007</v>
      </c>
      <c r="G44" s="55"/>
      <c r="H44" s="1"/>
    </row>
    <row r="45" spans="1:8" s="3" customFormat="1" ht="15.75" x14ac:dyDescent="0.25">
      <c r="A45" s="32" t="s">
        <v>16</v>
      </c>
      <c r="B45" s="46"/>
      <c r="C45" s="47"/>
      <c r="D45" s="34">
        <f t="shared" si="8"/>
        <v>1343523.05</v>
      </c>
      <c r="E45" s="34">
        <f t="shared" si="9"/>
        <v>535617.64</v>
      </c>
      <c r="F45" s="54">
        <f t="shared" si="7"/>
        <v>-807905.41</v>
      </c>
      <c r="G45" s="55"/>
      <c r="H45" s="1"/>
    </row>
    <row r="46" spans="1:8" s="3" customFormat="1" ht="15.75" x14ac:dyDescent="0.25">
      <c r="A46" s="32" t="s">
        <v>29</v>
      </c>
      <c r="B46" s="46"/>
      <c r="C46" s="47"/>
      <c r="D46" s="34">
        <f t="shared" si="8"/>
        <v>1061912.5099999998</v>
      </c>
      <c r="E46" s="34">
        <f t="shared" si="9"/>
        <v>706296.98</v>
      </c>
      <c r="F46" s="54">
        <f t="shared" si="7"/>
        <v>-355615.5299999998</v>
      </c>
      <c r="G46" s="55"/>
      <c r="H46" s="1"/>
    </row>
    <row r="47" spans="1:8" s="3" customFormat="1" ht="15.75" x14ac:dyDescent="0.25">
      <c r="A47" s="32" t="s">
        <v>17</v>
      </c>
      <c r="B47" s="46"/>
      <c r="C47" s="47"/>
      <c r="D47" s="34">
        <f t="shared" si="8"/>
        <v>976224.87</v>
      </c>
      <c r="E47" s="34">
        <f t="shared" si="9"/>
        <v>869631.66</v>
      </c>
      <c r="F47" s="54">
        <f t="shared" si="7"/>
        <v>-106593.20999999996</v>
      </c>
      <c r="G47" s="55"/>
      <c r="H47" s="1"/>
    </row>
    <row r="48" spans="1:8" s="3" customFormat="1" ht="15.75" x14ac:dyDescent="0.25">
      <c r="A48" s="10" t="s">
        <v>18</v>
      </c>
      <c r="B48" s="48"/>
      <c r="C48" s="49"/>
      <c r="D48" s="11">
        <f>SUM(D36:D47)</f>
        <v>14310849.26</v>
      </c>
      <c r="E48" s="11">
        <f>SUM(E36:E47)</f>
        <v>6837990.1099999994</v>
      </c>
      <c r="F48" s="35">
        <f>SUM(F36:G47)</f>
        <v>-7472859.1499999994</v>
      </c>
      <c r="G48" s="36"/>
      <c r="H48" s="1"/>
    </row>
    <row r="49" spans="1:7" s="7" customFormat="1" ht="15" customHeight="1" x14ac:dyDescent="0.25">
      <c r="A49" s="1"/>
      <c r="B49" s="1"/>
      <c r="C49" s="1"/>
      <c r="D49" s="1"/>
      <c r="E49" s="1"/>
      <c r="F49" s="1"/>
    </row>
    <row r="50" spans="1:7" s="2" customFormat="1" ht="48" customHeight="1" x14ac:dyDescent="0.25">
      <c r="A50" s="37" t="s">
        <v>25</v>
      </c>
      <c r="B50" s="37"/>
      <c r="C50" s="37"/>
      <c r="D50" s="37"/>
      <c r="E50" s="37"/>
      <c r="F50" s="37"/>
      <c r="G50" s="37"/>
    </row>
    <row r="51" spans="1:7" s="2" customFormat="1" ht="20.100000000000001" customHeight="1" x14ac:dyDescent="0.25">
      <c r="A51" s="1"/>
      <c r="B51" s="1"/>
      <c r="C51" s="1"/>
      <c r="D51" s="1"/>
      <c r="E51" s="1"/>
      <c r="F51" s="1"/>
    </row>
    <row r="52" spans="1:7" s="2" customFormat="1" ht="20.100000000000001" customHeight="1" x14ac:dyDescent="0.25">
      <c r="A52" s="1"/>
      <c r="B52" s="1"/>
      <c r="C52" s="1"/>
      <c r="D52" s="22"/>
      <c r="E52" s="1"/>
      <c r="F52" s="1"/>
      <c r="G52" s="14"/>
    </row>
    <row r="53" spans="1:7" s="4" customFormat="1" ht="20.100000000000001" customHeight="1" x14ac:dyDescent="0.25">
      <c r="A53" s="5"/>
      <c r="B53" s="5"/>
      <c r="C53" s="5"/>
      <c r="D53" s="5"/>
      <c r="E53" s="5"/>
      <c r="F53" s="5"/>
    </row>
    <row r="54" spans="1:7" s="4" customFormat="1" ht="19.5" customHeight="1" x14ac:dyDescent="0.25">
      <c r="A54" s="5"/>
      <c r="B54" s="24"/>
      <c r="C54" s="5"/>
      <c r="D54" s="5"/>
      <c r="E54" s="5"/>
      <c r="F54" s="5"/>
    </row>
    <row r="55" spans="1:7" s="4" customFormat="1" ht="20.100000000000001" customHeight="1" x14ac:dyDescent="0.25">
      <c r="A55" s="5"/>
      <c r="B55" s="24"/>
      <c r="C55" s="5"/>
      <c r="D55" s="5"/>
      <c r="E55" s="5"/>
      <c r="F55" s="5"/>
    </row>
    <row r="56" spans="1:7" s="4" customFormat="1" ht="20.100000000000001" customHeight="1" x14ac:dyDescent="0.25">
      <c r="A56" s="5"/>
      <c r="B56" s="24"/>
      <c r="C56" s="5"/>
      <c r="D56" s="5"/>
      <c r="E56" s="5"/>
      <c r="F56" s="5"/>
    </row>
    <row r="57" spans="1:7" s="4" customFormat="1" ht="20.100000000000001" customHeight="1" x14ac:dyDescent="0.25">
      <c r="A57" s="5"/>
      <c r="B57" s="5"/>
      <c r="C57" s="5"/>
      <c r="D57" s="5"/>
      <c r="E57" s="5"/>
      <c r="F57" s="5"/>
    </row>
    <row r="58" spans="1:7" s="4" customFormat="1" ht="20.100000000000001" customHeight="1" x14ac:dyDescent="0.25">
      <c r="A58" s="5"/>
      <c r="B58" s="5"/>
      <c r="C58" s="5"/>
      <c r="D58" s="5"/>
      <c r="E58" s="5"/>
      <c r="F58" s="5"/>
    </row>
    <row r="59" spans="1:7" s="4" customFormat="1" ht="20.100000000000001" customHeight="1" x14ac:dyDescent="0.25">
      <c r="A59" s="5"/>
      <c r="B59" s="5"/>
      <c r="C59" s="5"/>
      <c r="D59" s="5"/>
      <c r="E59" s="5"/>
      <c r="F59" s="5"/>
    </row>
    <row r="60" spans="1:7" s="4" customFormat="1" ht="20.100000000000001" customHeight="1" x14ac:dyDescent="0.25">
      <c r="A60" s="5"/>
      <c r="B60" s="5"/>
      <c r="C60" s="5"/>
      <c r="D60" s="5"/>
      <c r="E60" s="5"/>
      <c r="F60" s="5"/>
    </row>
    <row r="61" spans="1:7" s="4" customFormat="1" ht="20.100000000000001" customHeight="1" x14ac:dyDescent="0.25">
      <c r="A61" s="1"/>
      <c r="B61" s="1"/>
      <c r="C61" s="1"/>
      <c r="D61" s="1"/>
      <c r="E61" s="1"/>
      <c r="F61" s="1"/>
    </row>
    <row r="62" spans="1:7" s="4" customFormat="1" ht="20.100000000000001" customHeight="1" x14ac:dyDescent="0.25">
      <c r="A62" s="1"/>
      <c r="B62" s="1"/>
      <c r="C62" s="1"/>
      <c r="D62" s="1"/>
      <c r="E62" s="1"/>
      <c r="F62" s="1"/>
    </row>
    <row r="63" spans="1:7" s="4" customFormat="1" ht="20.100000000000001" customHeight="1" x14ac:dyDescent="0.25">
      <c r="A63" s="1"/>
      <c r="B63" s="1"/>
      <c r="C63" s="1"/>
      <c r="D63" s="1"/>
      <c r="E63" s="1"/>
      <c r="F63" s="1"/>
    </row>
    <row r="64" spans="1:7" s="4" customFormat="1" ht="20.100000000000001" customHeight="1" x14ac:dyDescent="0.25">
      <c r="A64" s="1"/>
      <c r="B64" s="1"/>
      <c r="C64" s="1"/>
      <c r="D64" s="1"/>
      <c r="E64" s="1"/>
      <c r="F64" s="1"/>
    </row>
    <row r="65" spans="1:6" s="4" customFormat="1" ht="20.100000000000001" customHeight="1" x14ac:dyDescent="0.25">
      <c r="A65" s="5"/>
      <c r="B65" s="5"/>
      <c r="C65" s="5"/>
      <c r="D65" s="6"/>
      <c r="E65" s="5"/>
      <c r="F65" s="5"/>
    </row>
    <row r="66" spans="1:6" s="4" customFormat="1" ht="20.100000000000001" customHeight="1" x14ac:dyDescent="0.25">
      <c r="A66" s="5"/>
      <c r="B66" s="5"/>
      <c r="C66" s="5"/>
      <c r="D66" s="5"/>
      <c r="E66" s="5"/>
      <c r="F66" s="5"/>
    </row>
    <row r="67" spans="1:6" s="4" customFormat="1" ht="20.100000000000001" customHeight="1" x14ac:dyDescent="0.25">
      <c r="A67" s="5"/>
      <c r="B67" s="5"/>
      <c r="C67" s="5"/>
      <c r="D67" s="5"/>
      <c r="E67" s="5"/>
      <c r="F67" s="5"/>
    </row>
    <row r="68" spans="1:6" s="2" customFormat="1" ht="20.100000000000001" customHeight="1" x14ac:dyDescent="0.25">
      <c r="A68" s="1"/>
      <c r="B68" s="1"/>
      <c r="C68" s="1"/>
      <c r="D68" s="1"/>
      <c r="E68" s="1"/>
      <c r="F68" s="1"/>
    </row>
    <row r="69" spans="1:6" ht="20.100000000000001" customHeight="1" x14ac:dyDescent="0.25">
      <c r="A69" s="1"/>
      <c r="B69" s="1"/>
      <c r="C69" s="1"/>
      <c r="D69" s="1"/>
      <c r="E69" s="1"/>
      <c r="F69" s="1"/>
    </row>
    <row r="70" spans="1:6" ht="20.100000000000001" customHeight="1" x14ac:dyDescent="0.25">
      <c r="A70" s="1"/>
      <c r="B70" s="1"/>
      <c r="C70" s="1"/>
      <c r="D70" s="1"/>
      <c r="E70" s="1"/>
      <c r="F70" s="1"/>
    </row>
  </sheetData>
  <mergeCells count="21">
    <mergeCell ref="F44:G44"/>
    <mergeCell ref="F45:G45"/>
    <mergeCell ref="F46:G46"/>
    <mergeCell ref="F47:G47"/>
    <mergeCell ref="F43:G43"/>
    <mergeCell ref="F48:G48"/>
    <mergeCell ref="A50:G50"/>
    <mergeCell ref="A34:G34"/>
    <mergeCell ref="A18:G18"/>
    <mergeCell ref="C1:G1"/>
    <mergeCell ref="A2:G2"/>
    <mergeCell ref="B35:C48"/>
    <mergeCell ref="F35:G35"/>
    <mergeCell ref="F36:G36"/>
    <mergeCell ref="F37:G37"/>
    <mergeCell ref="F38:G38"/>
    <mergeCell ref="F39:G39"/>
    <mergeCell ref="F40:G40"/>
    <mergeCell ref="F41:G41"/>
    <mergeCell ref="F42:G42"/>
    <mergeCell ref="F19:F32"/>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G20:G22 G23:G26 G27:G31 G4:G15"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34C2B0-8951-446F-80FB-1C2C3C962252}">
  <ds:schemaRefs>
    <ds:schemaRef ds:uri="http://schemas.microsoft.com/sharepoint/v3/contenttype/forms"/>
  </ds:schemaRefs>
</ds:datastoreItem>
</file>

<file path=customXml/itemProps2.xml><?xml version="1.0" encoding="utf-8"?>
<ds:datastoreItem xmlns:ds="http://schemas.openxmlformats.org/officeDocument/2006/customXml" ds:itemID="{3B87E896-AF32-4446-8A24-712B3CA5D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 Op. Gas Account</vt:lpstr>
      <vt:lpstr>'2024 - Op. Gas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2025-01-20T13:46:10Z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af40f06a-d9e3-42b2-8ff1-11e243fd4303</vt:lpwstr>
  </property>
</Properties>
</file>