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esfa-my.sharepoint.com/personal/v_kiamou_desfa_gr/Documents/Επιφάνεια εργασίας/"/>
    </mc:Choice>
  </mc:AlternateContent>
  <xr:revisionPtr revIDLastSave="0" documentId="8_{A76A4E33-E639-4CE1-AE5B-685ABDAF9EF6}" xr6:coauthVersionLast="47" xr6:coauthVersionMax="47" xr10:uidLastSave="{00000000-0000-0000-0000-000000000000}"/>
  <workbookProtection workbookAlgorithmName="SHA-512" workbookHashValue="hEOzRU4zD1ZzlL/obNmpx9RseNe9HKeB0ZCPO+n7ST/EDt5xPqV0FUKEkEAs7KR0Q4y/qu2oz+rJmX89vsF0rQ==" workbookSaltValue="fu7v201Fala2lrRzrrnX1A==" workbookSpinCount="100000" lockStructure="1"/>
  <bookViews>
    <workbookView xWindow="-120" yWindow="-120" windowWidth="29040" windowHeight="15840" xr2:uid="{1F232D92-AD1C-4898-82FC-7E0BAFD61D65}"/>
  </bookViews>
  <sheets>
    <sheet name="example"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 l="1"/>
  <c r="H10" i="3" s="1"/>
  <c r="H11" i="3" s="1"/>
  <c r="H12" i="3" s="1"/>
  <c r="H13" i="3" s="1"/>
  <c r="H14" i="3" s="1"/>
  <c r="H15" i="3" s="1"/>
  <c r="H16" i="3" s="1"/>
  <c r="H17" i="3" s="1"/>
  <c r="H18" i="3" s="1"/>
  <c r="H19" i="3" s="1"/>
  <c r="H20" i="3" s="1"/>
  <c r="H21" i="3" s="1"/>
  <c r="H22" i="3" s="1"/>
  <c r="H23" i="3" s="1"/>
  <c r="H24" i="3" s="1"/>
  <c r="H25" i="3" s="1"/>
  <c r="H26" i="3" s="1"/>
  <c r="H27" i="3" s="1"/>
  <c r="H28" i="3" s="1"/>
  <c r="D9" i="3" l="1"/>
  <c r="D11" i="3" s="1"/>
  <c r="D13" i="3" l="1"/>
  <c r="J9" i="3" s="1"/>
  <c r="J10" i="3" l="1"/>
  <c r="K9" i="3"/>
  <c r="J11" i="3" l="1"/>
  <c r="M10" i="3" s="1"/>
  <c r="K10" i="3"/>
  <c r="J12" i="3" l="1"/>
  <c r="J13" i="3" s="1"/>
  <c r="J14" i="3" s="1"/>
  <c r="J15" i="3" s="1"/>
  <c r="J16" i="3" s="1"/>
  <c r="J17" i="3" s="1"/>
  <c r="J18" i="3" s="1"/>
  <c r="J19" i="3" s="1"/>
  <c r="J20" i="3" s="1"/>
  <c r="J21" i="3" s="1"/>
  <c r="J22" i="3" s="1"/>
  <c r="J23" i="3" s="1"/>
  <c r="J24" i="3" s="1"/>
  <c r="J25" i="3" s="1"/>
  <c r="J26" i="3" s="1"/>
  <c r="J27" i="3" s="1"/>
  <c r="J28" i="3" s="1"/>
  <c r="M9" i="3"/>
  <c r="N9" i="3" s="1"/>
  <c r="N10" i="3"/>
  <c r="K11" i="3"/>
  <c r="M11" i="3" l="1"/>
  <c r="N11" i="3" s="1"/>
  <c r="M12" i="3"/>
  <c r="K12" i="3"/>
  <c r="M13" i="3" l="1"/>
  <c r="K13" i="3"/>
  <c r="N12" i="3"/>
  <c r="N13" i="3" l="1"/>
  <c r="K14" i="3"/>
  <c r="M14" i="3" l="1"/>
  <c r="N14" i="3" s="1"/>
  <c r="K15" i="3"/>
  <c r="M15" i="3" l="1"/>
  <c r="N15" i="3" s="1"/>
  <c r="M16" i="3"/>
  <c r="K16" i="3"/>
  <c r="M17" i="3" l="1"/>
  <c r="K17" i="3"/>
  <c r="N16" i="3"/>
  <c r="M18" i="3" l="1"/>
  <c r="N17" i="3"/>
  <c r="K18" i="3"/>
  <c r="N18" i="3" l="1"/>
  <c r="K19" i="3"/>
  <c r="M19" i="3" l="1"/>
  <c r="N19" i="3" s="1"/>
  <c r="M20" i="3"/>
  <c r="K20" i="3"/>
  <c r="K21" i="3" l="1"/>
  <c r="N20" i="3"/>
  <c r="M21" i="3" l="1"/>
  <c r="N21" i="3" s="1"/>
  <c r="K22" i="3"/>
  <c r="M22" i="3" l="1"/>
  <c r="N22" i="3" s="1"/>
  <c r="M23" i="3"/>
  <c r="K23" i="3"/>
  <c r="N23" i="3" l="1"/>
  <c r="K24" i="3"/>
  <c r="M24" i="3" l="1"/>
  <c r="N24" i="3" s="1"/>
  <c r="K25" i="3"/>
  <c r="M25" i="3" l="1"/>
  <c r="N25" i="3" s="1"/>
  <c r="K26" i="3"/>
  <c r="M26" i="3" l="1"/>
  <c r="N26" i="3" s="1"/>
  <c r="M28" i="3"/>
  <c r="K27" i="3"/>
  <c r="M27" i="3" l="1"/>
  <c r="N27" i="3" s="1"/>
  <c r="K28" i="3"/>
  <c r="N28" i="3"/>
</calcChain>
</file>

<file path=xl/sharedStrings.xml><?xml version="1.0" encoding="utf-8"?>
<sst xmlns="http://schemas.openxmlformats.org/spreadsheetml/2006/main" count="20" uniqueCount="20">
  <si>
    <t>Day</t>
  </si>
  <si>
    <t>Available Storage Space of Annual Plan</t>
  </si>
  <si>
    <t>Is Available Storage Space enough for the Unloading of example?</t>
  </si>
  <si>
    <t>Available Regasification Capacity</t>
  </si>
  <si>
    <t>Is Regasification Capacity enough for the Unloading of example?</t>
  </si>
  <si>
    <t>Day of Unloading</t>
  </si>
  <si>
    <t>Cargo Quantity
 (kWh)</t>
  </si>
  <si>
    <t>Temporary Storage Period (Days)</t>
  </si>
  <si>
    <t>txe</t>
  </si>
  <si>
    <t>Minimum Regasification Capacity</t>
  </si>
  <si>
    <t>Maximum Temporary Storage Space</t>
  </si>
  <si>
    <t>A two (2) Day Period is given for every Unloading. At that Period no other Unloading can be planned without the agreement of the User who have booked the initial cargo  (joint delivery- bilateral agreement)</t>
  </si>
  <si>
    <t xml:space="preserve">In the orange cells you can change values so as to check if there is enough storage space and capacity for the Unloading 
</t>
  </si>
  <si>
    <t>Storage to be allocated to cargo</t>
  </si>
  <si>
    <t xml:space="preserve">Capacity to be booked for Unloading </t>
  </si>
  <si>
    <t>https://www.desfa.gr/en/regulated-services/lng/users-information-lng/cargoes-unloading-program</t>
  </si>
  <si>
    <t xml:space="preserve">Fill in the Available Regasification Capacity for the period of column H from the file: </t>
  </si>
  <si>
    <t>https://www.desfa.gr/en/regulated-services/lng/users-information-lng/re-gasification-capacity</t>
  </si>
  <si>
    <t xml:space="preserve">Fill in the Available Storage Space for the period of column H from the file of Annual Plan: </t>
  </si>
  <si>
    <t>Present excel is prepared by DESFA SA for illustrative purposes only. The information contained herein is indicative, non-binding and non-contractual in nature and in no case should it be considered as exhaustive. In any case, DESFA S.A. does not accept any liability for any costs, damages and/or other losses that might be suffered or incurred by any party in consequence of any use of -or reliance on- the information hereby provided. If in any respect the present excel is not consistent with the Network Code or any other piece of legislation, the Network Code or such other piece of legislation shall prevail. In addition, the information in document should not be construed as giving rise to any contractual relationship whatsoever between DESFA S.A. and any interested party. All copyrights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</si>
</sst>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61"/>
      <scheme val="minor"/>
    </font>
    <font>
      <sz val="11"/>
      <color rgb="FF006100"/>
      <name val="Calibri"/>
      <family val="2"/>
      <charset val="161"/>
      <scheme val="minor"/>
    </font>
    <font>
      <sz val="10"/>
      <color theme="1"/>
      <name val="Calibri"/>
      <family val="2"/>
      <charset val="161"/>
      <scheme val="minor"/>
    </font>
    <font>
      <b/>
      <sz val="10"/>
      <color theme="1"/>
      <name val="Calibri"/>
      <family val="2"/>
      <charset val="161"/>
      <scheme val="minor"/>
    </font>
    <font>
      <sz val="10"/>
      <color indexed="8"/>
      <name val="Calibri"/>
      <family val="2"/>
      <charset val="161"/>
    </font>
    <font>
      <b/>
      <sz val="11"/>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u/>
      <sz val="8"/>
      <color theme="10"/>
      <name val="Calibri"/>
      <family val="2"/>
      <charset val="161"/>
      <scheme val="minor"/>
    </font>
    <font>
      <sz val="8"/>
      <color indexed="8"/>
      <name val="Calibri"/>
      <family val="2"/>
      <charset val="161"/>
    </font>
    <font>
      <sz val="8"/>
      <name val="Calibri"/>
      <family val="2"/>
      <charset val="161"/>
      <scheme val="minor"/>
    </font>
    <font>
      <i/>
      <sz val="10"/>
      <color theme="1"/>
      <name val="Calibri"/>
      <family val="2"/>
      <charset val="161"/>
      <scheme val="minor"/>
    </font>
  </fonts>
  <fills count="13">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lightUp"/>
    </fill>
    <fill>
      <patternFill patternType="lightUp">
        <fgColor theme="2" tint="-0.24994659260841701"/>
        <bgColor indexed="65"/>
      </patternFill>
    </fill>
    <fill>
      <patternFill patternType="solid">
        <fgColor them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7"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s>
  <cellStyleXfs count="3">
    <xf numFmtId="0" fontId="0" fillId="0" borderId="0"/>
    <xf numFmtId="0" fontId="1" fillId="2" borderId="0" applyNumberFormat="0" applyBorder="0" applyAlignment="0" applyProtection="0"/>
    <xf numFmtId="0" fontId="8" fillId="0" borderId="0" applyNumberFormat="0" applyFill="0" applyBorder="0" applyAlignment="0" applyProtection="0"/>
  </cellStyleXfs>
  <cellXfs count="46">
    <xf numFmtId="0" fontId="0" fillId="0" borderId="0" xfId="0"/>
    <xf numFmtId="0" fontId="0" fillId="3" borderId="0" xfId="0" applyFill="1"/>
    <xf numFmtId="0" fontId="2" fillId="6" borderId="1"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3" fontId="4" fillId="5" borderId="7" xfId="0" applyNumberFormat="1" applyFont="1" applyFill="1" applyBorder="1" applyAlignment="1" applyProtection="1">
      <alignment horizontal="center" vertical="center" wrapText="1"/>
      <protection hidden="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3" fontId="4" fillId="4" borderId="7" xfId="0" applyNumberFormat="1" applyFont="1" applyFill="1" applyBorder="1" applyAlignment="1" applyProtection="1">
      <alignment horizontal="center" vertical="center" wrapText="1"/>
      <protection hidden="1"/>
    </xf>
    <xf numFmtId="14" fontId="2" fillId="0" borderId="10" xfId="0" applyNumberFormat="1" applyFont="1" applyBorder="1" applyAlignment="1">
      <alignment horizontal="center"/>
    </xf>
    <xf numFmtId="0" fontId="5" fillId="3" borderId="9" xfId="0" applyFont="1" applyFill="1" applyBorder="1" applyAlignment="1">
      <alignment horizontal="center" vertical="center"/>
    </xf>
    <xf numFmtId="0" fontId="3" fillId="9" borderId="8" xfId="0" applyFont="1" applyFill="1" applyBorder="1" applyAlignment="1">
      <alignment horizontal="center" vertical="center" wrapText="1"/>
    </xf>
    <xf numFmtId="3" fontId="2" fillId="9" borderId="1" xfId="0" applyNumberFormat="1" applyFont="1" applyFill="1" applyBorder="1" applyAlignment="1" applyProtection="1">
      <alignment horizontal="center"/>
      <protection hidden="1"/>
    </xf>
    <xf numFmtId="0" fontId="3" fillId="10" borderId="8" xfId="0" applyFont="1" applyFill="1" applyBorder="1" applyAlignment="1">
      <alignment horizontal="center" vertical="center" wrapText="1"/>
    </xf>
    <xf numFmtId="3" fontId="2" fillId="10" borderId="1" xfId="0" applyNumberFormat="1" applyFont="1" applyFill="1" applyBorder="1" applyAlignment="1" applyProtection="1">
      <alignment horizontal="center"/>
      <protection hidden="1"/>
    </xf>
    <xf numFmtId="0" fontId="3" fillId="8" borderId="1" xfId="0" applyFont="1" applyFill="1" applyBorder="1" applyAlignment="1">
      <alignment horizontal="center" vertical="center"/>
    </xf>
    <xf numFmtId="3" fontId="6" fillId="11" borderId="3" xfId="0" applyNumberFormat="1" applyFont="1" applyFill="1" applyBorder="1" applyAlignment="1" applyProtection="1">
      <alignment horizontal="center" vertical="center"/>
      <protection locked="0"/>
    </xf>
    <xf numFmtId="0" fontId="2" fillId="3" borderId="0" xfId="0" applyFont="1" applyFill="1" applyAlignment="1">
      <alignment horizontal="left" vertical="center" wrapText="1"/>
    </xf>
    <xf numFmtId="0" fontId="3" fillId="8" borderId="1" xfId="0" applyFont="1" applyFill="1" applyBorder="1" applyAlignment="1">
      <alignment horizontal="center" vertical="center" wrapText="1"/>
    </xf>
    <xf numFmtId="3" fontId="2" fillId="8" borderId="1" xfId="0" applyNumberFormat="1" applyFont="1" applyFill="1" applyBorder="1" applyAlignment="1" applyProtection="1">
      <alignment horizontal="center" vertical="center"/>
      <protection hidden="1"/>
    </xf>
    <xf numFmtId="3" fontId="2" fillId="8" borderId="2" xfId="0" applyNumberFormat="1" applyFont="1" applyFill="1" applyBorder="1" applyAlignment="1" applyProtection="1">
      <alignment horizontal="center" vertical="center"/>
      <protection hidden="1"/>
    </xf>
    <xf numFmtId="0" fontId="5" fillId="12" borderId="1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5" fillId="12" borderId="14" xfId="0" applyFont="1" applyFill="1" applyBorder="1" applyAlignment="1">
      <alignment horizontal="center" vertical="center" wrapText="1"/>
    </xf>
    <xf numFmtId="0" fontId="5" fillId="12" borderId="0" xfId="0" applyFont="1" applyFill="1" applyAlignment="1">
      <alignment horizontal="center" vertical="center" wrapText="1"/>
    </xf>
    <xf numFmtId="0" fontId="5" fillId="12" borderId="15"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5" fillId="12" borderId="17" xfId="0" applyFont="1" applyFill="1" applyBorder="1" applyAlignment="1">
      <alignment horizontal="center" vertical="center" wrapText="1"/>
    </xf>
    <xf numFmtId="0" fontId="5" fillId="12" borderId="18" xfId="0" applyFont="1" applyFill="1" applyBorder="1" applyAlignment="1">
      <alignment horizontal="center" vertical="center" wrapText="1"/>
    </xf>
    <xf numFmtId="3" fontId="7" fillId="4" borderId="19" xfId="1" applyNumberFormat="1" applyFont="1" applyFill="1" applyBorder="1" applyAlignment="1" applyProtection="1">
      <alignment horizontal="center" vertical="center" wrapText="1"/>
      <protection hidden="1"/>
    </xf>
    <xf numFmtId="3" fontId="7" fillId="4" borderId="20" xfId="1" applyNumberFormat="1" applyFont="1" applyFill="1" applyBorder="1" applyAlignment="1" applyProtection="1">
      <alignment horizontal="center" vertical="center" wrapText="1"/>
      <protection hidden="1"/>
    </xf>
    <xf numFmtId="3" fontId="4" fillId="5" borderId="19" xfId="0" applyNumberFormat="1" applyFont="1" applyFill="1" applyBorder="1" applyAlignment="1" applyProtection="1">
      <alignment horizontal="center" vertical="center" wrapText="1"/>
      <protection hidden="1"/>
    </xf>
    <xf numFmtId="3" fontId="4" fillId="5" borderId="20" xfId="0" applyNumberFormat="1" applyFont="1" applyFill="1" applyBorder="1" applyAlignment="1" applyProtection="1">
      <alignment horizontal="center" vertical="center" wrapText="1"/>
      <protection hidden="1"/>
    </xf>
    <xf numFmtId="14" fontId="6" fillId="11" borderId="3" xfId="0" applyNumberFormat="1" applyFont="1" applyFill="1" applyBorder="1" applyAlignment="1" applyProtection="1">
      <alignment horizontal="center" vertical="center"/>
      <protection locked="0"/>
    </xf>
    <xf numFmtId="3" fontId="9" fillId="5" borderId="20" xfId="2" applyNumberFormat="1" applyFont="1" applyFill="1" applyBorder="1" applyAlignment="1" applyProtection="1">
      <alignment horizontal="center" vertical="center" wrapText="1"/>
      <protection hidden="1"/>
    </xf>
    <xf numFmtId="3" fontId="10" fillId="5" borderId="20" xfId="0" applyNumberFormat="1" applyFont="1" applyFill="1" applyBorder="1" applyAlignment="1" applyProtection="1">
      <alignment horizontal="center" vertical="center" wrapText="1"/>
      <protection hidden="1"/>
    </xf>
    <xf numFmtId="3" fontId="10" fillId="5" borderId="21" xfId="0" applyNumberFormat="1" applyFont="1" applyFill="1" applyBorder="1" applyAlignment="1" applyProtection="1">
      <alignment horizontal="center" vertical="center" wrapText="1"/>
      <protection hidden="1"/>
    </xf>
    <xf numFmtId="3" fontId="9" fillId="4" borderId="20" xfId="2" applyNumberFormat="1" applyFont="1" applyFill="1" applyBorder="1" applyAlignment="1" applyProtection="1">
      <alignment horizontal="center" vertical="center" wrapText="1"/>
      <protection hidden="1"/>
    </xf>
    <xf numFmtId="3" fontId="11" fillId="4" borderId="20" xfId="1" applyNumberFormat="1" applyFont="1" applyFill="1" applyBorder="1" applyAlignment="1" applyProtection="1">
      <alignment horizontal="center" vertical="center" wrapText="1"/>
      <protection hidden="1"/>
    </xf>
    <xf numFmtId="3" fontId="11" fillId="4" borderId="21" xfId="1" applyNumberFormat="1" applyFont="1" applyFill="1" applyBorder="1" applyAlignment="1" applyProtection="1">
      <alignment horizontal="center" vertical="center" wrapText="1"/>
      <protection hidden="1"/>
    </xf>
    <xf numFmtId="0" fontId="12" fillId="8" borderId="0" xfId="0" applyFont="1" applyFill="1" applyAlignment="1">
      <alignment horizontal="center" vertical="center" wrapText="1"/>
    </xf>
    <xf numFmtId="3" fontId="7" fillId="4" borderId="6" xfId="1" applyNumberFormat="1" applyFont="1" applyFill="1" applyBorder="1" applyAlignment="1" applyProtection="1">
      <alignment horizontal="center" vertical="center" wrapText="1"/>
      <protection locked="0"/>
    </xf>
    <xf numFmtId="3" fontId="4" fillId="5" borderId="6" xfId="0" applyNumberFormat="1" applyFont="1" applyFill="1" applyBorder="1" applyAlignment="1" applyProtection="1">
      <alignment horizontal="center" vertical="center" wrapText="1"/>
      <protection locked="0"/>
    </xf>
    <xf numFmtId="14" fontId="3" fillId="7" borderId="6" xfId="0" applyNumberFormat="1" applyFont="1" applyFill="1" applyBorder="1" applyAlignment="1" applyProtection="1">
      <alignment horizontal="center" vertical="center"/>
      <protection hidden="1"/>
    </xf>
    <xf numFmtId="14" fontId="2" fillId="0" borderId="10" xfId="0" applyNumberFormat="1" applyFont="1" applyBorder="1" applyAlignment="1" applyProtection="1">
      <alignment horizontal="center"/>
      <protection hidden="1"/>
    </xf>
  </cellXfs>
  <cellStyles count="3">
    <cellStyle name="Good" xfId="1" builtinId="26"/>
    <cellStyle name="Hyperlink" xfId="2" builtinId="8"/>
    <cellStyle name="Normal" xfId="0" builtinId="0"/>
  </cellStyles>
  <dxfs count="6">
    <dxf>
      <font>
        <color rgb="FF9C0006"/>
      </font>
      <fill>
        <patternFill>
          <bgColor rgb="FFFFC7CE"/>
        </patternFill>
      </fill>
    </dxf>
    <dxf>
      <font>
        <condense val="0"/>
        <extend val="0"/>
        <color indexed="10"/>
      </font>
    </dxf>
    <dxf>
      <font>
        <condense val="0"/>
        <extend val="0"/>
        <color indexed="10"/>
      </font>
    </dxf>
    <dxf>
      <font>
        <condense val="0"/>
        <extend val="0"/>
        <color indexed="10"/>
      </font>
    </dxf>
    <dxf>
      <font>
        <condense val="0"/>
        <extend val="0"/>
        <color indexed="1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en/regulated-services/lng/users-information-lng/re-gasification-capacity" TargetMode="External"/><Relationship Id="rId1" Type="http://schemas.openxmlformats.org/officeDocument/2006/relationships/hyperlink" Target="https://www.desfa.gr/en/regulated-services/lng/users-information-lng/cargoes-unloading-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84F9-7C91-43A0-AB80-29F1733EBB19}">
  <dimension ref="A1:AJ72"/>
  <sheetViews>
    <sheetView tabSelected="1" workbookViewId="0">
      <selection activeCell="P18" sqref="P18"/>
    </sheetView>
  </sheetViews>
  <sheetFormatPr defaultRowHeight="15" x14ac:dyDescent="0.25"/>
  <cols>
    <col min="1" max="1" width="9.7109375" bestFit="1" customWidth="1"/>
    <col min="2" max="2" width="8.85546875" customWidth="1"/>
    <col min="3" max="3" width="10.85546875" bestFit="1" customWidth="1"/>
    <col min="4" max="4" width="7.28515625" customWidth="1"/>
    <col min="5" max="5" width="4.42578125" customWidth="1"/>
    <col min="6" max="6" width="5.7109375" customWidth="1"/>
    <col min="7" max="7" width="3.140625" customWidth="1"/>
    <col min="8" max="8" width="12.28515625" customWidth="1"/>
    <col min="9" max="9" width="26.7109375" customWidth="1"/>
    <col min="10" max="10" width="16.140625" customWidth="1"/>
    <col min="11" max="11" width="19" customWidth="1"/>
    <col min="12" max="12" width="29" customWidth="1"/>
    <col min="13" max="13" width="18.28515625" customWidth="1"/>
    <col min="14" max="14" width="20.28515625" customWidth="1"/>
    <col min="15" max="22" width="16.42578125" customWidth="1"/>
  </cols>
  <sheetData>
    <row r="1" spans="1:22" ht="42" customHeight="1" x14ac:dyDescent="0.25">
      <c r="A1" s="1"/>
      <c r="B1" s="1"/>
      <c r="C1" s="1"/>
      <c r="D1" s="1"/>
      <c r="E1" s="1"/>
      <c r="F1" s="1"/>
      <c r="G1" s="1"/>
      <c r="H1" s="10" t="s">
        <v>0</v>
      </c>
      <c r="I1" s="3" t="s">
        <v>1</v>
      </c>
      <c r="J1" s="11" t="s">
        <v>13</v>
      </c>
      <c r="K1" s="4" t="s">
        <v>2</v>
      </c>
      <c r="L1" s="6" t="s">
        <v>3</v>
      </c>
      <c r="M1" s="13" t="s">
        <v>14</v>
      </c>
      <c r="N1" s="7" t="s">
        <v>4</v>
      </c>
      <c r="O1" s="1"/>
      <c r="P1" s="1"/>
      <c r="Q1" s="1"/>
      <c r="R1" s="1"/>
      <c r="S1" s="1"/>
      <c r="T1" s="1"/>
      <c r="U1" s="1"/>
      <c r="V1" s="1"/>
    </row>
    <row r="2" spans="1:22" ht="15" customHeight="1" thickBot="1" x14ac:dyDescent="0.3">
      <c r="A2" s="1"/>
      <c r="B2" s="1"/>
      <c r="C2" s="1"/>
      <c r="D2" s="1"/>
      <c r="E2" s="1"/>
      <c r="F2" s="1"/>
      <c r="G2" s="1"/>
      <c r="H2" s="9"/>
      <c r="I2" s="32" t="s">
        <v>18</v>
      </c>
      <c r="J2" s="12"/>
      <c r="K2" s="5"/>
      <c r="L2" s="30" t="s">
        <v>16</v>
      </c>
      <c r="M2" s="14"/>
      <c r="N2" s="8"/>
      <c r="O2" s="1"/>
      <c r="P2" s="1"/>
      <c r="Q2" s="1"/>
      <c r="R2" s="1"/>
      <c r="S2" s="1"/>
      <c r="T2" s="1"/>
      <c r="U2" s="1"/>
      <c r="V2" s="1"/>
    </row>
    <row r="3" spans="1:22" ht="15.75" thickBot="1" x14ac:dyDescent="0.3">
      <c r="A3" s="15" t="s">
        <v>5</v>
      </c>
      <c r="B3" s="15"/>
      <c r="C3" s="15"/>
      <c r="D3" s="34">
        <v>44566</v>
      </c>
      <c r="E3" s="34"/>
      <c r="F3" s="34"/>
      <c r="G3" s="1"/>
      <c r="H3" s="9"/>
      <c r="I3" s="33"/>
      <c r="J3" s="12"/>
      <c r="K3" s="5"/>
      <c r="L3" s="31"/>
      <c r="M3" s="14"/>
      <c r="N3" s="8"/>
      <c r="O3" s="1"/>
      <c r="P3" s="1"/>
      <c r="Q3" s="1"/>
      <c r="R3" s="1"/>
      <c r="S3" s="1"/>
      <c r="T3" s="1"/>
      <c r="U3" s="1"/>
      <c r="V3" s="1"/>
    </row>
    <row r="4" spans="1:22" ht="15.75" thickBot="1" x14ac:dyDescent="0.3">
      <c r="A4" s="15"/>
      <c r="B4" s="15"/>
      <c r="C4" s="15"/>
      <c r="D4" s="34"/>
      <c r="E4" s="34"/>
      <c r="F4" s="34"/>
      <c r="G4" s="1"/>
      <c r="H4" s="9"/>
      <c r="I4" s="33"/>
      <c r="J4" s="12"/>
      <c r="K4" s="5"/>
      <c r="L4" s="31"/>
      <c r="M4" s="14"/>
      <c r="N4" s="8"/>
      <c r="O4" s="1"/>
      <c r="P4" s="1"/>
      <c r="Q4" s="1"/>
      <c r="R4" s="1"/>
      <c r="S4" s="1"/>
      <c r="T4" s="1"/>
      <c r="U4" s="1"/>
      <c r="V4" s="1"/>
    </row>
    <row r="5" spans="1:22" ht="15" customHeight="1" thickBot="1" x14ac:dyDescent="0.3">
      <c r="A5" s="15" t="s">
        <v>6</v>
      </c>
      <c r="B5" s="15"/>
      <c r="C5" s="15"/>
      <c r="D5" s="16">
        <v>1000000000</v>
      </c>
      <c r="E5" s="16"/>
      <c r="F5" s="16"/>
      <c r="G5" s="1"/>
      <c r="H5" s="9"/>
      <c r="I5" s="33"/>
      <c r="J5" s="12"/>
      <c r="K5" s="5"/>
      <c r="L5" s="31"/>
      <c r="M5" s="14"/>
      <c r="N5" s="8"/>
      <c r="O5" s="1"/>
      <c r="P5" s="1"/>
      <c r="Q5" s="1"/>
      <c r="R5" s="1"/>
      <c r="S5" s="1"/>
      <c r="T5" s="1"/>
      <c r="U5" s="1"/>
      <c r="V5" s="1"/>
    </row>
    <row r="6" spans="1:22" ht="15" customHeight="1" thickBot="1" x14ac:dyDescent="0.3">
      <c r="A6" s="15"/>
      <c r="B6" s="15"/>
      <c r="C6" s="15"/>
      <c r="D6" s="16"/>
      <c r="E6" s="16"/>
      <c r="F6" s="16"/>
      <c r="G6" s="1"/>
      <c r="H6" s="9"/>
      <c r="I6" s="35" t="s">
        <v>15</v>
      </c>
      <c r="J6" s="12"/>
      <c r="K6" s="5"/>
      <c r="L6" s="38" t="s">
        <v>17</v>
      </c>
      <c r="M6" s="14"/>
      <c r="N6" s="8"/>
      <c r="O6" s="1"/>
      <c r="P6" s="1"/>
      <c r="Q6" s="1"/>
      <c r="R6" s="1"/>
      <c r="S6" s="1"/>
      <c r="T6" s="1"/>
      <c r="U6" s="1"/>
      <c r="V6" s="1"/>
    </row>
    <row r="7" spans="1:22" ht="15" customHeight="1" thickBot="1" x14ac:dyDescent="0.3">
      <c r="A7" s="15" t="s">
        <v>7</v>
      </c>
      <c r="B7" s="15"/>
      <c r="C7" s="15"/>
      <c r="D7" s="16">
        <v>18</v>
      </c>
      <c r="E7" s="16"/>
      <c r="F7" s="16"/>
      <c r="G7" s="1"/>
      <c r="H7" s="9"/>
      <c r="I7" s="36"/>
      <c r="J7" s="12"/>
      <c r="K7" s="5"/>
      <c r="L7" s="39"/>
      <c r="M7" s="14"/>
      <c r="N7" s="8"/>
      <c r="O7" s="1"/>
      <c r="P7" s="1"/>
      <c r="Q7" s="1"/>
      <c r="R7" s="1"/>
      <c r="S7" s="1"/>
      <c r="T7" s="1"/>
      <c r="U7" s="1"/>
      <c r="V7" s="1"/>
    </row>
    <row r="8" spans="1:22" ht="15.75" thickBot="1" x14ac:dyDescent="0.3">
      <c r="A8" s="15"/>
      <c r="B8" s="15"/>
      <c r="C8" s="15"/>
      <c r="D8" s="16"/>
      <c r="E8" s="16"/>
      <c r="F8" s="16"/>
      <c r="G8" s="1"/>
      <c r="H8" s="9"/>
      <c r="I8" s="37"/>
      <c r="J8" s="12"/>
      <c r="K8" s="5"/>
      <c r="L8" s="40"/>
      <c r="M8" s="14"/>
      <c r="N8" s="8"/>
      <c r="O8" s="1"/>
      <c r="P8" s="1"/>
      <c r="Q8" s="1"/>
      <c r="R8" s="1"/>
      <c r="S8" s="1"/>
      <c r="T8" s="1"/>
      <c r="U8" s="1"/>
      <c r="V8" s="1"/>
    </row>
    <row r="9" spans="1:22" x14ac:dyDescent="0.25">
      <c r="A9" s="15" t="s">
        <v>8</v>
      </c>
      <c r="B9" s="15"/>
      <c r="C9" s="15"/>
      <c r="D9" s="20">
        <f>IF(D5&lt;=510000000,18,36)</f>
        <v>36</v>
      </c>
      <c r="E9" s="20"/>
      <c r="F9" s="20"/>
      <c r="G9" s="1"/>
      <c r="H9" s="44">
        <f>D3</f>
        <v>44566</v>
      </c>
      <c r="I9" s="43"/>
      <c r="J9" s="12">
        <f>D13</f>
        <v>916666666.66666663</v>
      </c>
      <c r="K9" s="5" t="str">
        <f t="shared" ref="K9:K20" si="0">IF(I9&gt;=J9,"Yes","No space")</f>
        <v>No space</v>
      </c>
      <c r="L9" s="42"/>
      <c r="M9" s="14">
        <f t="shared" ref="M9:M26" si="1">IF(J9=0,0,MAX(IF(J9=J10,J10-J11,J9-J10),$D$11))</f>
        <v>50925926</v>
      </c>
      <c r="N9" s="8" t="str">
        <f>IF(L9&gt;=M9,"Yes","No Capacity")</f>
        <v>No Capacity</v>
      </c>
      <c r="O9" s="1"/>
      <c r="P9" s="1"/>
      <c r="Q9" s="1"/>
      <c r="R9" s="1"/>
      <c r="S9" s="1"/>
      <c r="T9" s="1"/>
      <c r="U9" s="1"/>
      <c r="V9" s="1"/>
    </row>
    <row r="10" spans="1:22" x14ac:dyDescent="0.25">
      <c r="A10" s="15"/>
      <c r="B10" s="15"/>
      <c r="C10" s="15"/>
      <c r="D10" s="19"/>
      <c r="E10" s="19"/>
      <c r="F10" s="19"/>
      <c r="G10" s="1"/>
      <c r="H10" s="44">
        <f>H9+1</f>
        <v>44567</v>
      </c>
      <c r="I10" s="43"/>
      <c r="J10" s="12">
        <f>J9</f>
        <v>916666666.66666663</v>
      </c>
      <c r="K10" s="5" t="str">
        <f t="shared" si="0"/>
        <v>No space</v>
      </c>
      <c r="L10" s="42"/>
      <c r="M10" s="14">
        <f t="shared" si="1"/>
        <v>50925926</v>
      </c>
      <c r="N10" s="8" t="str">
        <f t="shared" ref="N10:N28" si="2">IF(L10&gt;=M10,"Yes","No Capacity")</f>
        <v>No Capacity</v>
      </c>
      <c r="O10" s="1"/>
      <c r="P10" s="1"/>
      <c r="Q10" s="1"/>
      <c r="R10" s="1"/>
      <c r="S10" s="1"/>
      <c r="T10" s="1"/>
      <c r="U10" s="1"/>
      <c r="V10" s="1"/>
    </row>
    <row r="11" spans="1:22" x14ac:dyDescent="0.25">
      <c r="A11" s="18" t="s">
        <v>9</v>
      </c>
      <c r="B11" s="18"/>
      <c r="C11" s="18"/>
      <c r="D11" s="19">
        <f>ROUNDUP((D5/(D7*D7*24))*(D7*24-D9),0)</f>
        <v>50925926</v>
      </c>
      <c r="E11" s="19"/>
      <c r="F11" s="19"/>
      <c r="G11" s="1"/>
      <c r="H11" s="45">
        <f>H10+1</f>
        <v>44568</v>
      </c>
      <c r="I11" s="43"/>
      <c r="J11" s="12">
        <f t="shared" ref="J11:J27" si="3">IF(J10&lt;1,0,IF(J10-$D$11&lt;=0,0,MAX(J10-$D$11,$D$11)))</f>
        <v>865740740.66666663</v>
      </c>
      <c r="K11" s="5" t="str">
        <f t="shared" si="0"/>
        <v>No space</v>
      </c>
      <c r="L11" s="42"/>
      <c r="M11" s="14">
        <f t="shared" si="1"/>
        <v>50925926</v>
      </c>
      <c r="N11" s="8" t="str">
        <f t="shared" si="2"/>
        <v>No Capacity</v>
      </c>
      <c r="O11" s="1"/>
      <c r="P11" s="1"/>
      <c r="Q11" s="1"/>
      <c r="R11" s="1"/>
      <c r="S11" s="1"/>
      <c r="T11" s="1"/>
      <c r="U11" s="1"/>
      <c r="V11" s="1"/>
    </row>
    <row r="12" spans="1:22" x14ac:dyDescent="0.25">
      <c r="A12" s="18"/>
      <c r="B12" s="18"/>
      <c r="C12" s="18"/>
      <c r="D12" s="19"/>
      <c r="E12" s="19"/>
      <c r="F12" s="19"/>
      <c r="G12" s="1"/>
      <c r="H12" s="45">
        <f t="shared" ref="H12:H28" si="4">H11+1</f>
        <v>44569</v>
      </c>
      <c r="I12" s="43"/>
      <c r="J12" s="12">
        <f t="shared" si="3"/>
        <v>814814814.66666663</v>
      </c>
      <c r="K12" s="5" t="str">
        <f t="shared" si="0"/>
        <v>No space</v>
      </c>
      <c r="L12" s="42"/>
      <c r="M12" s="14">
        <f t="shared" si="1"/>
        <v>50925926</v>
      </c>
      <c r="N12" s="8" t="str">
        <f t="shared" si="2"/>
        <v>No Capacity</v>
      </c>
      <c r="O12" s="1"/>
      <c r="P12" s="1"/>
      <c r="Q12" s="1"/>
      <c r="R12" s="1"/>
      <c r="S12" s="1"/>
      <c r="T12" s="1"/>
      <c r="U12" s="1"/>
      <c r="V12" s="1"/>
    </row>
    <row r="13" spans="1:22" x14ac:dyDescent="0.25">
      <c r="A13" s="18" t="s">
        <v>10</v>
      </c>
      <c r="B13" s="18"/>
      <c r="C13" s="18"/>
      <c r="D13" s="19">
        <f>D5-((D5/(D7*24))*D9)</f>
        <v>916666666.66666663</v>
      </c>
      <c r="E13" s="19"/>
      <c r="F13" s="19"/>
      <c r="G13" s="1"/>
      <c r="H13" s="45">
        <f t="shared" si="4"/>
        <v>44570</v>
      </c>
      <c r="I13" s="43"/>
      <c r="J13" s="12">
        <f t="shared" si="3"/>
        <v>763888888.66666663</v>
      </c>
      <c r="K13" s="5" t="str">
        <f t="shared" si="0"/>
        <v>No space</v>
      </c>
      <c r="L13" s="42"/>
      <c r="M13" s="14">
        <f t="shared" si="1"/>
        <v>50925926</v>
      </c>
      <c r="N13" s="8" t="str">
        <f t="shared" si="2"/>
        <v>No Capacity</v>
      </c>
      <c r="O13" s="1"/>
      <c r="P13" s="1"/>
      <c r="Q13" s="1"/>
      <c r="R13" s="1"/>
      <c r="S13" s="1"/>
      <c r="T13" s="1"/>
      <c r="U13" s="1"/>
      <c r="V13" s="1"/>
    </row>
    <row r="14" spans="1:22" x14ac:dyDescent="0.25">
      <c r="A14" s="18"/>
      <c r="B14" s="18"/>
      <c r="C14" s="18"/>
      <c r="D14" s="19"/>
      <c r="E14" s="19"/>
      <c r="F14" s="19"/>
      <c r="G14" s="1"/>
      <c r="H14" s="45">
        <f t="shared" si="4"/>
        <v>44571</v>
      </c>
      <c r="I14" s="43"/>
      <c r="J14" s="12">
        <f t="shared" si="3"/>
        <v>712962962.66666663</v>
      </c>
      <c r="K14" s="5" t="str">
        <f t="shared" si="0"/>
        <v>No space</v>
      </c>
      <c r="L14" s="42"/>
      <c r="M14" s="14">
        <f t="shared" si="1"/>
        <v>50925926</v>
      </c>
      <c r="N14" s="8" t="str">
        <f t="shared" si="2"/>
        <v>No Capacity</v>
      </c>
      <c r="O14" s="1"/>
      <c r="P14" s="1"/>
      <c r="Q14" s="1"/>
      <c r="R14" s="1"/>
      <c r="S14" s="1"/>
      <c r="T14" s="1"/>
      <c r="U14" s="1"/>
      <c r="V14" s="1"/>
    </row>
    <row r="15" spans="1:22" ht="15" customHeight="1" x14ac:dyDescent="0.25">
      <c r="A15" s="21" t="s">
        <v>12</v>
      </c>
      <c r="B15" s="22"/>
      <c r="C15" s="22"/>
      <c r="D15" s="22"/>
      <c r="E15" s="22"/>
      <c r="F15" s="23"/>
      <c r="G15" s="1"/>
      <c r="H15" s="45">
        <f t="shared" si="4"/>
        <v>44572</v>
      </c>
      <c r="I15" s="43"/>
      <c r="J15" s="12">
        <f t="shared" si="3"/>
        <v>662037036.66666663</v>
      </c>
      <c r="K15" s="5" t="str">
        <f t="shared" si="0"/>
        <v>No space</v>
      </c>
      <c r="L15" s="42"/>
      <c r="M15" s="14">
        <f t="shared" si="1"/>
        <v>50925926</v>
      </c>
      <c r="N15" s="8" t="str">
        <f t="shared" si="2"/>
        <v>No Capacity</v>
      </c>
      <c r="O15" s="1"/>
      <c r="P15" s="1"/>
      <c r="Q15" s="1"/>
      <c r="R15" s="1"/>
      <c r="S15" s="1"/>
      <c r="T15" s="1"/>
      <c r="U15" s="1"/>
      <c r="V15" s="1"/>
    </row>
    <row r="16" spans="1:22" x14ac:dyDescent="0.25">
      <c r="A16" s="24"/>
      <c r="B16" s="25"/>
      <c r="C16" s="25"/>
      <c r="D16" s="25"/>
      <c r="E16" s="25"/>
      <c r="F16" s="26"/>
      <c r="G16" s="1"/>
      <c r="H16" s="45">
        <f t="shared" si="4"/>
        <v>44573</v>
      </c>
      <c r="I16" s="43"/>
      <c r="J16" s="12">
        <f t="shared" si="3"/>
        <v>611111110.66666663</v>
      </c>
      <c r="K16" s="5" t="str">
        <f t="shared" si="0"/>
        <v>No space</v>
      </c>
      <c r="L16" s="42"/>
      <c r="M16" s="14">
        <f t="shared" si="1"/>
        <v>50925926</v>
      </c>
      <c r="N16" s="8" t="str">
        <f t="shared" si="2"/>
        <v>No Capacity</v>
      </c>
      <c r="O16" s="1"/>
      <c r="P16" s="1"/>
      <c r="Q16" s="1"/>
      <c r="R16" s="1"/>
      <c r="S16" s="1"/>
      <c r="T16" s="1"/>
      <c r="U16" s="1"/>
      <c r="V16" s="1"/>
    </row>
    <row r="17" spans="1:26" x14ac:dyDescent="0.25">
      <c r="A17" s="24"/>
      <c r="B17" s="25"/>
      <c r="C17" s="25"/>
      <c r="D17" s="25"/>
      <c r="E17" s="25"/>
      <c r="F17" s="26"/>
      <c r="G17" s="1"/>
      <c r="H17" s="45">
        <f t="shared" si="4"/>
        <v>44574</v>
      </c>
      <c r="I17" s="43"/>
      <c r="J17" s="12">
        <f t="shared" si="3"/>
        <v>560185184.66666663</v>
      </c>
      <c r="K17" s="5" t="str">
        <f t="shared" si="0"/>
        <v>No space</v>
      </c>
      <c r="L17" s="42"/>
      <c r="M17" s="14">
        <f t="shared" si="1"/>
        <v>50925926</v>
      </c>
      <c r="N17" s="8" t="str">
        <f t="shared" si="2"/>
        <v>No Capacity</v>
      </c>
      <c r="O17" s="1"/>
      <c r="P17" s="1"/>
      <c r="Q17" s="1"/>
      <c r="R17" s="1"/>
      <c r="S17" s="1"/>
      <c r="T17" s="1"/>
      <c r="U17" s="1"/>
      <c r="V17" s="1"/>
    </row>
    <row r="18" spans="1:26" x14ac:dyDescent="0.25">
      <c r="A18" s="24"/>
      <c r="B18" s="25"/>
      <c r="C18" s="25"/>
      <c r="D18" s="25"/>
      <c r="E18" s="25"/>
      <c r="F18" s="26"/>
      <c r="G18" s="1"/>
      <c r="H18" s="45">
        <f t="shared" si="4"/>
        <v>44575</v>
      </c>
      <c r="I18" s="43"/>
      <c r="J18" s="12">
        <f t="shared" si="3"/>
        <v>509259258.66666663</v>
      </c>
      <c r="K18" s="5" t="str">
        <f t="shared" si="0"/>
        <v>No space</v>
      </c>
      <c r="L18" s="42"/>
      <c r="M18" s="14">
        <f t="shared" si="1"/>
        <v>50925926</v>
      </c>
      <c r="N18" s="8" t="str">
        <f t="shared" si="2"/>
        <v>No Capacity</v>
      </c>
      <c r="O18" s="1"/>
      <c r="P18" s="1"/>
      <c r="Q18" s="1"/>
      <c r="R18" s="1"/>
      <c r="S18" s="1"/>
      <c r="T18" s="1"/>
      <c r="U18" s="1"/>
      <c r="V18" s="1"/>
    </row>
    <row r="19" spans="1:26" x14ac:dyDescent="0.25">
      <c r="A19" s="24"/>
      <c r="B19" s="25"/>
      <c r="C19" s="25"/>
      <c r="D19" s="25"/>
      <c r="E19" s="25"/>
      <c r="F19" s="26"/>
      <c r="G19" s="1"/>
      <c r="H19" s="45">
        <f t="shared" si="4"/>
        <v>44576</v>
      </c>
      <c r="I19" s="43"/>
      <c r="J19" s="12">
        <f t="shared" si="3"/>
        <v>458333332.66666663</v>
      </c>
      <c r="K19" s="5" t="str">
        <f t="shared" si="0"/>
        <v>No space</v>
      </c>
      <c r="L19" s="42"/>
      <c r="M19" s="14">
        <f t="shared" si="1"/>
        <v>50925926</v>
      </c>
      <c r="N19" s="8" t="str">
        <f t="shared" si="2"/>
        <v>No Capacity</v>
      </c>
      <c r="O19" s="1"/>
      <c r="P19" s="1"/>
      <c r="Q19" s="1"/>
      <c r="R19" s="1"/>
      <c r="S19" s="1"/>
      <c r="T19" s="1"/>
      <c r="U19" s="1"/>
      <c r="V19" s="1"/>
    </row>
    <row r="20" spans="1:26" x14ac:dyDescent="0.25">
      <c r="A20" s="24"/>
      <c r="B20" s="25"/>
      <c r="C20" s="25"/>
      <c r="D20" s="25"/>
      <c r="E20" s="25"/>
      <c r="F20" s="26"/>
      <c r="G20" s="1"/>
      <c r="H20" s="45">
        <f t="shared" si="4"/>
        <v>44577</v>
      </c>
      <c r="I20" s="43"/>
      <c r="J20" s="12">
        <f t="shared" si="3"/>
        <v>407407406.66666663</v>
      </c>
      <c r="K20" s="5" t="str">
        <f t="shared" si="0"/>
        <v>No space</v>
      </c>
      <c r="L20" s="42"/>
      <c r="M20" s="14">
        <f t="shared" si="1"/>
        <v>50925926</v>
      </c>
      <c r="N20" s="8" t="str">
        <f t="shared" si="2"/>
        <v>No Capacity</v>
      </c>
      <c r="O20" s="1"/>
      <c r="P20" s="1"/>
      <c r="Q20" s="1"/>
      <c r="R20" s="1"/>
      <c r="S20" s="1"/>
      <c r="T20" s="1"/>
      <c r="U20" s="1"/>
      <c r="V20" s="1"/>
    </row>
    <row r="21" spans="1:26" x14ac:dyDescent="0.25">
      <c r="A21" s="24"/>
      <c r="B21" s="25"/>
      <c r="C21" s="25"/>
      <c r="D21" s="25"/>
      <c r="E21" s="25"/>
      <c r="F21" s="26"/>
      <c r="G21" s="1"/>
      <c r="H21" s="45">
        <f t="shared" si="4"/>
        <v>44578</v>
      </c>
      <c r="I21" s="43"/>
      <c r="J21" s="12">
        <f t="shared" si="3"/>
        <v>356481480.66666663</v>
      </c>
      <c r="K21" s="5" t="str">
        <f>IF(I21&gt;=J21,"Yes","No space")</f>
        <v>No space</v>
      </c>
      <c r="L21" s="42"/>
      <c r="M21" s="14">
        <f t="shared" si="1"/>
        <v>50925926</v>
      </c>
      <c r="N21" s="8" t="str">
        <f t="shared" si="2"/>
        <v>No Capacity</v>
      </c>
      <c r="O21" s="1"/>
      <c r="P21" s="1"/>
      <c r="Q21" s="1"/>
      <c r="R21" s="1"/>
      <c r="S21" s="1"/>
      <c r="T21" s="1"/>
      <c r="U21" s="1"/>
      <c r="V21" s="1"/>
    </row>
    <row r="22" spans="1:26" x14ac:dyDescent="0.25">
      <c r="A22" s="24"/>
      <c r="B22" s="25"/>
      <c r="C22" s="25"/>
      <c r="D22" s="25"/>
      <c r="E22" s="25"/>
      <c r="F22" s="26"/>
      <c r="G22" s="1"/>
      <c r="H22" s="45">
        <f t="shared" si="4"/>
        <v>44579</v>
      </c>
      <c r="I22" s="43"/>
      <c r="J22" s="12">
        <f t="shared" si="3"/>
        <v>305555554.66666663</v>
      </c>
      <c r="K22" s="5" t="str">
        <f t="shared" ref="K22:K28" si="5">IF(I22&gt;=J22,"Yes","No space")</f>
        <v>No space</v>
      </c>
      <c r="L22" s="42"/>
      <c r="M22" s="14">
        <f t="shared" si="1"/>
        <v>50925926</v>
      </c>
      <c r="N22" s="8" t="str">
        <f t="shared" si="2"/>
        <v>No Capacity</v>
      </c>
      <c r="O22" s="1"/>
      <c r="P22" s="1"/>
      <c r="Q22" s="1"/>
      <c r="R22" s="1"/>
      <c r="S22" s="1"/>
      <c r="T22" s="1"/>
      <c r="U22" s="1"/>
      <c r="V22" s="1"/>
    </row>
    <row r="23" spans="1:26" x14ac:dyDescent="0.25">
      <c r="A23" s="27"/>
      <c r="B23" s="28"/>
      <c r="C23" s="28"/>
      <c r="D23" s="28"/>
      <c r="E23" s="28"/>
      <c r="F23" s="29"/>
      <c r="G23" s="1"/>
      <c r="H23" s="45">
        <f t="shared" si="4"/>
        <v>44580</v>
      </c>
      <c r="I23" s="43"/>
      <c r="J23" s="12">
        <f t="shared" si="3"/>
        <v>254629628.66666663</v>
      </c>
      <c r="K23" s="5" t="str">
        <f t="shared" si="5"/>
        <v>No space</v>
      </c>
      <c r="L23" s="42"/>
      <c r="M23" s="14">
        <f t="shared" si="1"/>
        <v>50925926</v>
      </c>
      <c r="N23" s="8" t="str">
        <f t="shared" si="2"/>
        <v>No Capacity</v>
      </c>
      <c r="O23" s="1"/>
      <c r="P23" s="1"/>
      <c r="Q23" s="1"/>
      <c r="R23" s="1"/>
      <c r="S23" s="1"/>
      <c r="T23" s="1"/>
      <c r="U23" s="1"/>
      <c r="V23" s="1"/>
    </row>
    <row r="24" spans="1:26" x14ac:dyDescent="0.25">
      <c r="A24" s="1"/>
      <c r="B24" s="1"/>
      <c r="C24" s="1"/>
      <c r="D24" s="1"/>
      <c r="E24" s="1"/>
      <c r="F24" s="1"/>
      <c r="G24" s="1"/>
      <c r="H24" s="45">
        <f t="shared" si="4"/>
        <v>44581</v>
      </c>
      <c r="I24" s="43"/>
      <c r="J24" s="12">
        <f t="shared" si="3"/>
        <v>203703702.66666663</v>
      </c>
      <c r="K24" s="5" t="str">
        <f t="shared" si="5"/>
        <v>No space</v>
      </c>
      <c r="L24" s="42"/>
      <c r="M24" s="14">
        <f>IF(J24=0,0,MAX(IF(J24=J25,J25-J26,J24-J25),$D$11))</f>
        <v>50925926</v>
      </c>
      <c r="N24" s="8" t="str">
        <f t="shared" si="2"/>
        <v>No Capacity</v>
      </c>
      <c r="O24" s="1"/>
      <c r="P24" s="1"/>
      <c r="Q24" s="1"/>
      <c r="R24" s="1"/>
      <c r="S24" s="1"/>
      <c r="T24" s="1"/>
      <c r="U24" s="1"/>
      <c r="V24" s="1"/>
    </row>
    <row r="25" spans="1:26" x14ac:dyDescent="0.25">
      <c r="A25" s="1"/>
      <c r="B25" s="1"/>
      <c r="C25" s="1"/>
      <c r="D25" s="1"/>
      <c r="E25" s="1"/>
      <c r="F25" s="1"/>
      <c r="G25" s="1"/>
      <c r="H25" s="45">
        <f t="shared" si="4"/>
        <v>44582</v>
      </c>
      <c r="I25" s="43"/>
      <c r="J25" s="12">
        <f t="shared" si="3"/>
        <v>152777776.66666663</v>
      </c>
      <c r="K25" s="5" t="str">
        <f t="shared" si="5"/>
        <v>No space</v>
      </c>
      <c r="L25" s="42"/>
      <c r="M25" s="14">
        <f t="shared" si="1"/>
        <v>50925926</v>
      </c>
      <c r="N25" s="8" t="str">
        <f t="shared" si="2"/>
        <v>No Capacity</v>
      </c>
      <c r="O25" s="1"/>
      <c r="P25" s="1"/>
      <c r="Q25" s="1"/>
      <c r="R25" s="1"/>
      <c r="S25" s="1"/>
      <c r="T25" s="1"/>
      <c r="U25" s="1"/>
      <c r="V25" s="1"/>
    </row>
    <row r="26" spans="1:26" x14ac:dyDescent="0.25">
      <c r="A26" s="1"/>
      <c r="B26" s="1"/>
      <c r="C26" s="1"/>
      <c r="D26" s="1"/>
      <c r="E26" s="1"/>
      <c r="F26" s="1"/>
      <c r="G26" s="1"/>
      <c r="H26" s="45">
        <f t="shared" si="4"/>
        <v>44583</v>
      </c>
      <c r="I26" s="43"/>
      <c r="J26" s="12">
        <f t="shared" si="3"/>
        <v>101851850.66666663</v>
      </c>
      <c r="K26" s="5" t="str">
        <f t="shared" si="5"/>
        <v>No space</v>
      </c>
      <c r="L26" s="42"/>
      <c r="M26" s="14">
        <f t="shared" si="1"/>
        <v>50925926</v>
      </c>
      <c r="N26" s="8" t="str">
        <f t="shared" si="2"/>
        <v>No Capacity</v>
      </c>
      <c r="O26" s="1"/>
      <c r="P26" s="1"/>
      <c r="Q26" s="1"/>
      <c r="R26" s="1"/>
      <c r="S26" s="1"/>
      <c r="T26" s="1"/>
      <c r="U26" s="1"/>
      <c r="V26" s="1"/>
    </row>
    <row r="27" spans="1:26" x14ac:dyDescent="0.25">
      <c r="A27" s="1"/>
      <c r="B27" s="1"/>
      <c r="C27" s="1"/>
      <c r="D27" s="1"/>
      <c r="E27" s="1"/>
      <c r="F27" s="1"/>
      <c r="G27" s="1"/>
      <c r="H27" s="45">
        <f t="shared" si="4"/>
        <v>44584</v>
      </c>
      <c r="I27" s="43"/>
      <c r="J27" s="12">
        <f t="shared" si="3"/>
        <v>50925926</v>
      </c>
      <c r="K27" s="5" t="str">
        <f t="shared" si="5"/>
        <v>No space</v>
      </c>
      <c r="L27" s="42"/>
      <c r="M27" s="14">
        <f>IF(J27=0,0,MAX(IF(J27=J28,J28-#REF!,J27-J28),$D$11))</f>
        <v>50925926</v>
      </c>
      <c r="N27" s="8" t="str">
        <f t="shared" si="2"/>
        <v>No Capacity</v>
      </c>
      <c r="O27" s="1"/>
      <c r="P27" s="1"/>
      <c r="Q27" s="1"/>
      <c r="R27" s="1"/>
      <c r="S27" s="1"/>
      <c r="T27" s="1"/>
      <c r="U27" s="1"/>
      <c r="V27" s="1"/>
    </row>
    <row r="28" spans="1:26" x14ac:dyDescent="0.25">
      <c r="A28" s="1"/>
      <c r="B28" s="1"/>
      <c r="C28" s="1"/>
      <c r="D28" s="1"/>
      <c r="E28" s="1"/>
      <c r="F28" s="1"/>
      <c r="G28" s="1"/>
      <c r="H28" s="45">
        <f t="shared" si="4"/>
        <v>44585</v>
      </c>
      <c r="I28" s="43"/>
      <c r="J28" s="12">
        <f>IF(J27&lt;1,0,IF(J27-$D$11&lt;=0,0,MAX(J27-$D$11,$D$11)))</f>
        <v>0</v>
      </c>
      <c r="K28" s="5" t="str">
        <f t="shared" si="5"/>
        <v>Yes</v>
      </c>
      <c r="L28" s="42"/>
      <c r="M28" s="14">
        <f>IF(J28=0,0,MAX(IF(J28=#REF!,#REF!-J29,J28-#REF!),$D$11))</f>
        <v>0</v>
      </c>
      <c r="N28" s="8" t="str">
        <f t="shared" si="2"/>
        <v>Yes</v>
      </c>
      <c r="O28" s="1"/>
      <c r="P28" s="1"/>
      <c r="Q28" s="1"/>
      <c r="R28" s="1"/>
      <c r="S28" s="1"/>
      <c r="T28" s="1"/>
      <c r="U28" s="1"/>
      <c r="V28" s="1"/>
    </row>
    <row r="29" spans="1:26" x14ac:dyDescent="0.25">
      <c r="A29" s="1"/>
      <c r="B29" s="1"/>
      <c r="C29" s="1"/>
      <c r="D29" s="1"/>
      <c r="E29" s="1"/>
      <c r="F29" s="1"/>
      <c r="G29" s="1"/>
      <c r="H29" s="2"/>
      <c r="I29" s="17" t="s">
        <v>11</v>
      </c>
      <c r="J29" s="17"/>
      <c r="K29" s="17"/>
      <c r="L29" s="17"/>
      <c r="M29" s="17"/>
      <c r="N29" s="17"/>
      <c r="O29" s="17"/>
      <c r="P29" s="17"/>
      <c r="Q29" s="17"/>
      <c r="R29" s="17"/>
      <c r="S29" s="17"/>
      <c r="T29" s="17"/>
      <c r="U29" s="17"/>
      <c r="V29" s="17"/>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 customHeight="1" x14ac:dyDescent="0.25">
      <c r="A31" s="41" t="s">
        <v>19</v>
      </c>
      <c r="B31" s="41"/>
      <c r="C31" s="41"/>
      <c r="D31" s="41"/>
      <c r="E31" s="41"/>
      <c r="F31" s="41"/>
      <c r="G31" s="41"/>
      <c r="H31" s="41"/>
      <c r="I31" s="41"/>
      <c r="J31" s="41"/>
      <c r="K31" s="41"/>
      <c r="L31" s="41"/>
      <c r="M31" s="41"/>
      <c r="N31" s="41"/>
      <c r="O31" s="41"/>
      <c r="P31" s="1"/>
      <c r="Q31" s="1"/>
      <c r="R31" s="1"/>
      <c r="S31" s="1"/>
      <c r="T31" s="1"/>
      <c r="U31" s="1"/>
      <c r="V31" s="1"/>
      <c r="W31" s="1"/>
      <c r="X31" s="1"/>
      <c r="Y31" s="1"/>
      <c r="Z31" s="1"/>
    </row>
    <row r="32" spans="1:26" x14ac:dyDescent="0.25">
      <c r="A32" s="41"/>
      <c r="B32" s="41"/>
      <c r="C32" s="41"/>
      <c r="D32" s="41"/>
      <c r="E32" s="41"/>
      <c r="F32" s="41"/>
      <c r="G32" s="41"/>
      <c r="H32" s="41"/>
      <c r="I32" s="41"/>
      <c r="J32" s="41"/>
      <c r="K32" s="41"/>
      <c r="L32" s="41"/>
      <c r="M32" s="41"/>
      <c r="N32" s="41"/>
      <c r="O32" s="41"/>
      <c r="P32" s="1"/>
      <c r="Q32" s="1"/>
      <c r="R32" s="1"/>
      <c r="S32" s="1"/>
      <c r="T32" s="1"/>
      <c r="U32" s="1"/>
      <c r="V32" s="1"/>
      <c r="W32" s="1"/>
      <c r="X32" s="1"/>
      <c r="Y32" s="1"/>
      <c r="Z32" s="1"/>
    </row>
    <row r="33" spans="1:36" x14ac:dyDescent="0.25">
      <c r="A33" s="41"/>
      <c r="B33" s="41"/>
      <c r="C33" s="41"/>
      <c r="D33" s="41"/>
      <c r="E33" s="41"/>
      <c r="F33" s="41"/>
      <c r="G33" s="41"/>
      <c r="H33" s="41"/>
      <c r="I33" s="41"/>
      <c r="J33" s="41"/>
      <c r="K33" s="41"/>
      <c r="L33" s="41"/>
      <c r="M33" s="41"/>
      <c r="N33" s="41"/>
      <c r="O33" s="41"/>
      <c r="P33" s="1"/>
      <c r="Q33" s="1"/>
      <c r="R33" s="1"/>
      <c r="S33" s="1"/>
      <c r="T33" s="1"/>
      <c r="U33" s="1"/>
      <c r="V33" s="1"/>
      <c r="W33" s="1"/>
      <c r="X33" s="1"/>
      <c r="Y33" s="1"/>
      <c r="Z33" s="1"/>
    </row>
    <row r="34" spans="1:36" x14ac:dyDescent="0.25">
      <c r="A34" s="41"/>
      <c r="B34" s="41"/>
      <c r="C34" s="41"/>
      <c r="D34" s="41"/>
      <c r="E34" s="41"/>
      <c r="F34" s="41"/>
      <c r="G34" s="41"/>
      <c r="H34" s="41"/>
      <c r="I34" s="41"/>
      <c r="J34" s="41"/>
      <c r="K34" s="41"/>
      <c r="L34" s="41"/>
      <c r="M34" s="41"/>
      <c r="N34" s="41"/>
      <c r="O34" s="41"/>
      <c r="P34" s="1"/>
      <c r="Q34" s="1"/>
      <c r="R34" s="1"/>
      <c r="S34" s="1"/>
      <c r="T34" s="1"/>
      <c r="U34" s="1"/>
      <c r="V34" s="1"/>
      <c r="W34" s="1"/>
      <c r="X34" s="1"/>
      <c r="Y34" s="1"/>
      <c r="Z34" s="1"/>
    </row>
    <row r="35" spans="1:36" x14ac:dyDescent="0.25">
      <c r="A35" s="41"/>
      <c r="B35" s="41"/>
      <c r="C35" s="41"/>
      <c r="D35" s="41"/>
      <c r="E35" s="41"/>
      <c r="F35" s="41"/>
      <c r="G35" s="41"/>
      <c r="H35" s="41"/>
      <c r="I35" s="41"/>
      <c r="J35" s="41"/>
      <c r="K35" s="41"/>
      <c r="L35" s="41"/>
      <c r="M35" s="41"/>
      <c r="N35" s="41"/>
      <c r="O35" s="41"/>
      <c r="P35" s="1"/>
      <c r="Q35" s="1"/>
      <c r="R35" s="1"/>
      <c r="S35" s="1"/>
      <c r="T35" s="1"/>
      <c r="U35" s="1"/>
      <c r="V35" s="1"/>
      <c r="W35" s="1"/>
      <c r="X35" s="1"/>
      <c r="Y35" s="1"/>
      <c r="Z35" s="1"/>
    </row>
    <row r="36" spans="1:36" ht="18"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sheetData>
  <sheetProtection algorithmName="SHA-512" hashValue="ikn+vT36W0BmrQ9qlkCuPjOw3MiGod05mNnHt7sOQiRfmNp7pddaGSHugHkYznQnI/oRQZ5+iHNlsHJ9C22l8w==" saltValue="j3wDzRgG62gQC+JGFXEG5g==" spinCount="100000" sheet="1" objects="1" scenarios="1"/>
  <mergeCells count="19">
    <mergeCell ref="A31:O35"/>
    <mergeCell ref="I2:I5"/>
    <mergeCell ref="I6:I8"/>
    <mergeCell ref="L2:L5"/>
    <mergeCell ref="L6:L8"/>
    <mergeCell ref="A3:C4"/>
    <mergeCell ref="D3:F4"/>
    <mergeCell ref="A5:C6"/>
    <mergeCell ref="D5:F6"/>
    <mergeCell ref="I29:V29"/>
    <mergeCell ref="A13:C14"/>
    <mergeCell ref="D13:F14"/>
    <mergeCell ref="A7:C8"/>
    <mergeCell ref="D7:F8"/>
    <mergeCell ref="A9:C10"/>
    <mergeCell ref="D9:F10"/>
    <mergeCell ref="A11:C12"/>
    <mergeCell ref="D11:F12"/>
    <mergeCell ref="A15:F23"/>
  </mergeCells>
  <conditionalFormatting sqref="N2:N28">
    <cfRule type="cellIs" dxfId="5" priority="1" operator="equal">
      <formula>"No Capacity"</formula>
    </cfRule>
  </conditionalFormatting>
  <conditionalFormatting sqref="L2 I2 L9:L28 I9:I28">
    <cfRule type="cellIs" dxfId="4" priority="8" stopIfTrue="1" operator="lessThan">
      <formula>0</formula>
    </cfRule>
  </conditionalFormatting>
  <conditionalFormatting sqref="L2 L9:L28">
    <cfRule type="cellIs" dxfId="3" priority="7" stopIfTrue="1" operator="lessThan">
      <formula>0</formula>
    </cfRule>
  </conditionalFormatting>
  <conditionalFormatting sqref="K2:K28">
    <cfRule type="cellIs" dxfId="2" priority="4" stopIfTrue="1" operator="lessThan">
      <formula>0</formula>
    </cfRule>
  </conditionalFormatting>
  <conditionalFormatting sqref="N2:N28">
    <cfRule type="cellIs" dxfId="1" priority="3" operator="lessThan">
      <formula>0</formula>
    </cfRule>
  </conditionalFormatting>
  <conditionalFormatting sqref="K2:K28">
    <cfRule type="cellIs" dxfId="0" priority="2" operator="equal">
      <formula>"No space"</formula>
    </cfRule>
  </conditionalFormatting>
  <hyperlinks>
    <hyperlink ref="I6" r:id="rId1" xr:uid="{6152712C-2B3C-4697-813A-61EC7E3160C6}"/>
    <hyperlink ref="L6" r:id="rId2" xr:uid="{17672F44-913F-4B33-B875-6E38473F5787}"/>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19B1F8822A23F54CAD78CE952611610C" ma:contentTypeVersion="10" ma:contentTypeDescription="Δημιουργία νέου εγγράφου" ma:contentTypeScope="" ma:versionID="3fbe6dae003ece37de9e940c4b9e1039">
  <xsd:schema xmlns:xsd="http://www.w3.org/2001/XMLSchema" xmlns:xs="http://www.w3.org/2001/XMLSchema" xmlns:p="http://schemas.microsoft.com/office/2006/metadata/properties" xmlns:ns2="738f5970-3b6b-4745-befa-d5e656e6027a" xmlns:ns3="6b171296-ac32-47c7-8b85-8384cb4f8c64" targetNamespace="http://schemas.microsoft.com/office/2006/metadata/properties" ma:root="true" ma:fieldsID="ae0a15ec39ea29cf003e6d49343fbeac" ns2:_="" ns3:_="">
    <xsd:import namespace="738f5970-3b6b-4745-befa-d5e656e6027a"/>
    <xsd:import namespace="6b171296-ac32-47c7-8b85-8384cb4f8c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8f5970-3b6b-4745-befa-d5e656e602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171296-ac32-47c7-8b85-8384cb4f8c64" elementFormDefault="qualified">
    <xsd:import namespace="http://schemas.microsoft.com/office/2006/documentManagement/types"/>
    <xsd:import namespace="http://schemas.microsoft.com/office/infopath/2007/PartnerControls"/>
    <xsd:element name="SharedWithUsers" ma:index="10"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8AEF4A-0050-4706-8EEF-2E1A0081B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8f5970-3b6b-4745-befa-d5e656e6027a"/>
    <ds:schemaRef ds:uri="6b171296-ac32-47c7-8b85-8384cb4f8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62967-0FF9-4F0B-A1CA-2C80C0B1569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AD13B70-DAD4-4B46-B9E7-9CB3B237F8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Vasiliki Kiamou</cp:lastModifiedBy>
  <cp:revision/>
  <dcterms:created xsi:type="dcterms:W3CDTF">2022-03-24T10:16:38Z</dcterms:created>
  <dcterms:modified xsi:type="dcterms:W3CDTF">2022-04-15T12:05:14Z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0x01010019B1F8822A23F54CAD78CE952611610C</vt:lpwstr>
  </property>
</Properties>
</file>